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BAFFFFD1-3B54-4C69-91F1-831E1783D118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/>
  <c r="AA20" i="4"/>
  <c r="AA19" i="4"/>
  <c r="AB19" i="4"/>
  <c r="AC19" i="4"/>
  <c r="L44" i="4"/>
  <c r="L43" i="4"/>
  <c r="M43" i="4"/>
  <c r="N43" i="4"/>
  <c r="L32" i="4"/>
  <c r="L31" i="4"/>
  <c r="M31" i="4"/>
  <c r="N31" i="4"/>
  <c r="L20" i="4"/>
  <c r="L19" i="4"/>
  <c r="N19" i="4" s="1"/>
  <c r="M19" i="4"/>
  <c r="AQ31" i="17"/>
  <c r="AA43" i="17"/>
  <c r="AA44" i="17" s="1"/>
  <c r="AB43" i="17"/>
  <c r="AQ43" i="17" s="1"/>
  <c r="AC43" i="17"/>
  <c r="AA32" i="17"/>
  <c r="AA31" i="17"/>
  <c r="AP31" i="17" s="1"/>
  <c r="AB31" i="17"/>
  <c r="AA19" i="17"/>
  <c r="AP19" i="17" s="1"/>
  <c r="AB19" i="17"/>
  <c r="AC19" i="17" s="1"/>
  <c r="L43" i="17"/>
  <c r="N43" i="17" s="1"/>
  <c r="AR43" i="17" s="1"/>
  <c r="M43" i="17"/>
  <c r="L31" i="17"/>
  <c r="L32" i="17" s="1"/>
  <c r="AP32" i="17" s="1"/>
  <c r="M31" i="17"/>
  <c r="N31" i="17"/>
  <c r="L19" i="17"/>
  <c r="M19" i="17"/>
  <c r="AP43" i="16"/>
  <c r="AP19" i="16"/>
  <c r="AQ19" i="16"/>
  <c r="AA43" i="16"/>
  <c r="AB43" i="16"/>
  <c r="AQ43" i="16" s="1"/>
  <c r="AA31" i="16"/>
  <c r="AP31" i="16" s="1"/>
  <c r="AB31" i="16"/>
  <c r="AQ31" i="16" s="1"/>
  <c r="AC31" i="16"/>
  <c r="AR31" i="16" s="1"/>
  <c r="AA19" i="16"/>
  <c r="AA20" i="16" s="1"/>
  <c r="AB19" i="16"/>
  <c r="L43" i="16"/>
  <c r="L44" i="16" s="1"/>
  <c r="M43" i="16"/>
  <c r="N43" i="16"/>
  <c r="L31" i="16"/>
  <c r="L32" i="16" s="1"/>
  <c r="M31" i="16"/>
  <c r="N31" i="16" s="1"/>
  <c r="L19" i="16"/>
  <c r="M19" i="16"/>
  <c r="N19" i="16" s="1"/>
  <c r="AA43" i="15"/>
  <c r="AA44" i="15" s="1"/>
  <c r="AB43" i="15"/>
  <c r="AQ43" i="15" s="1"/>
  <c r="AC43" i="15"/>
  <c r="AA31" i="15"/>
  <c r="AA32" i="15" s="1"/>
  <c r="AB31" i="15"/>
  <c r="AC31" i="15"/>
  <c r="AA19" i="15"/>
  <c r="AB19" i="15"/>
  <c r="AC19" i="15"/>
  <c r="L43" i="15"/>
  <c r="M43" i="15"/>
  <c r="N43" i="15"/>
  <c r="L31" i="15"/>
  <c r="M31" i="15"/>
  <c r="N31" i="15"/>
  <c r="L19" i="15"/>
  <c r="L20" i="15" s="1"/>
  <c r="M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/>
  <c r="AA20" i="14"/>
  <c r="AA19" i="14"/>
  <c r="AC19" i="14" s="1"/>
  <c r="AB19" i="14"/>
  <c r="L44" i="14"/>
  <c r="L43" i="14"/>
  <c r="M43" i="14"/>
  <c r="N43" i="14"/>
  <c r="L32" i="14"/>
  <c r="L31" i="14"/>
  <c r="M31" i="14"/>
  <c r="N31" i="14"/>
  <c r="L20" i="14"/>
  <c r="L19" i="14"/>
  <c r="N19" i="14" s="1"/>
  <c r="M19" i="14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C31" i="11" s="1"/>
  <c r="AB31" i="11"/>
  <c r="AA20" i="11"/>
  <c r="AA19" i="11"/>
  <c r="AB19" i="11"/>
  <c r="AC19" i="11"/>
  <c r="L44" i="11"/>
  <c r="L43" i="11"/>
  <c r="M43" i="11"/>
  <c r="N43" i="11"/>
  <c r="L32" i="11"/>
  <c r="L31" i="11"/>
  <c r="M31" i="11"/>
  <c r="N31" i="11" s="1"/>
  <c r="L20" i="11"/>
  <c r="L19" i="11"/>
  <c r="N19" i="11" s="1"/>
  <c r="M19" i="1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/>
  <c r="AA20" i="10"/>
  <c r="AA19" i="10"/>
  <c r="AB19" i="10"/>
  <c r="AC19" i="10" s="1"/>
  <c r="L44" i="10"/>
  <c r="L43" i="10"/>
  <c r="N43" i="10" s="1"/>
  <c r="M43" i="10"/>
  <c r="L32" i="10"/>
  <c r="L31" i="10"/>
  <c r="M31" i="10"/>
  <c r="N31" i="10"/>
  <c r="L20" i="10"/>
  <c r="L19" i="10"/>
  <c r="N19" i="10" s="1"/>
  <c r="M19" i="10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B31" i="6"/>
  <c r="AC31" i="6"/>
  <c r="AA20" i="6"/>
  <c r="AA19" i="6"/>
  <c r="AB19" i="6"/>
  <c r="AC19" i="6"/>
  <c r="L44" i="6"/>
  <c r="L43" i="6"/>
  <c r="M43" i="6"/>
  <c r="N43" i="6"/>
  <c r="L32" i="6"/>
  <c r="L31" i="6"/>
  <c r="M31" i="6"/>
  <c r="N31" i="6"/>
  <c r="L20" i="6"/>
  <c r="L19" i="6"/>
  <c r="N19" i="6" s="1"/>
  <c r="M19" i="6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B19" i="12"/>
  <c r="AC19" i="12"/>
  <c r="L44" i="12"/>
  <c r="L43" i="12"/>
  <c r="M43" i="12"/>
  <c r="N43" i="12"/>
  <c r="L32" i="12"/>
  <c r="L31" i="12"/>
  <c r="M31" i="12"/>
  <c r="N31" i="12"/>
  <c r="L20" i="12"/>
  <c r="L19" i="12"/>
  <c r="N19" i="12" s="1"/>
  <c r="M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B31" i="9"/>
  <c r="AC31" i="9"/>
  <c r="AA20" i="9"/>
  <c r="AA19" i="9"/>
  <c r="AC19" i="9" s="1"/>
  <c r="AB19" i="9"/>
  <c r="L44" i="9"/>
  <c r="L43" i="9"/>
  <c r="M43" i="9"/>
  <c r="N43" i="9"/>
  <c r="L32" i="9"/>
  <c r="L31" i="9"/>
  <c r="M31" i="9"/>
  <c r="N31" i="9" s="1"/>
  <c r="L20" i="9"/>
  <c r="L19" i="9"/>
  <c r="M19" i="9"/>
  <c r="N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C43" i="8" s="1"/>
  <c r="AB43" i="8"/>
  <c r="AA32" i="8"/>
  <c r="AA31" i="8"/>
  <c r="AC31" i="8" s="1"/>
  <c r="AB31" i="8"/>
  <c r="AA20" i="8"/>
  <c r="AA19" i="8"/>
  <c r="AB19" i="8"/>
  <c r="AC19" i="8"/>
  <c r="L44" i="8"/>
  <c r="L43" i="8"/>
  <c r="M43" i="8"/>
  <c r="N43" i="8"/>
  <c r="L32" i="8"/>
  <c r="L31" i="8"/>
  <c r="M31" i="8"/>
  <c r="N31" i="8" s="1"/>
  <c r="L20" i="8"/>
  <c r="L19" i="8"/>
  <c r="M19" i="8"/>
  <c r="N19" i="8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B43" i="7"/>
  <c r="AC43" i="7"/>
  <c r="AA32" i="7"/>
  <c r="AA31" i="7"/>
  <c r="AB31" i="7"/>
  <c r="AC31" i="7"/>
  <c r="AA20" i="7"/>
  <c r="AA19" i="7"/>
  <c r="AB19" i="7"/>
  <c r="AC19" i="7"/>
  <c r="L44" i="7"/>
  <c r="L43" i="7"/>
  <c r="N43" i="7" s="1"/>
  <c r="M43" i="7"/>
  <c r="L32" i="7"/>
  <c r="L31" i="7"/>
  <c r="M31" i="7"/>
  <c r="N31" i="7"/>
  <c r="L20" i="7"/>
  <c r="L19" i="7"/>
  <c r="M19" i="7"/>
  <c r="N19" i="7"/>
  <c r="AN17" i="16"/>
  <c r="AB18" i="17"/>
  <c r="AA18" i="17"/>
  <c r="AB17" i="17"/>
  <c r="AA17" i="17"/>
  <c r="AC17" i="17" s="1"/>
  <c r="AB16" i="17"/>
  <c r="AA16" i="17"/>
  <c r="AB15" i="17"/>
  <c r="AA15" i="17"/>
  <c r="Z43" i="8"/>
  <c r="Y43" i="8"/>
  <c r="X43" i="8"/>
  <c r="W43" i="8"/>
  <c r="V43" i="8"/>
  <c r="U43" i="8"/>
  <c r="U44" i="8" s="1"/>
  <c r="T43" i="8"/>
  <c r="S43" i="8"/>
  <c r="R43" i="8"/>
  <c r="Q43" i="8"/>
  <c r="K43" i="8"/>
  <c r="J43" i="8"/>
  <c r="I43" i="8"/>
  <c r="H43" i="8"/>
  <c r="G43" i="8"/>
  <c r="AK43" i="8" s="1"/>
  <c r="F43" i="8"/>
  <c r="E43" i="8"/>
  <c r="D43" i="8"/>
  <c r="C43" i="8"/>
  <c r="B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AC40" i="8" s="1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Z31" i="8"/>
  <c r="Y31" i="8"/>
  <c r="Y32" i="8" s="1"/>
  <c r="X31" i="8"/>
  <c r="W31" i="8"/>
  <c r="V31" i="8"/>
  <c r="U31" i="8"/>
  <c r="T31" i="8"/>
  <c r="S31" i="8"/>
  <c r="R31" i="8"/>
  <c r="Q31" i="8"/>
  <c r="K31" i="8"/>
  <c r="J31" i="8"/>
  <c r="I31" i="8"/>
  <c r="H31" i="8"/>
  <c r="G31" i="8"/>
  <c r="F31" i="8"/>
  <c r="E31" i="8"/>
  <c r="D31" i="8"/>
  <c r="C31" i="8"/>
  <c r="B31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AP27" i="8" s="1"/>
  <c r="Z19" i="8"/>
  <c r="Y19" i="8"/>
  <c r="X19" i="8"/>
  <c r="W19" i="8"/>
  <c r="V19" i="8"/>
  <c r="U19" i="8"/>
  <c r="T19" i="8"/>
  <c r="S19" i="8"/>
  <c r="R19" i="8"/>
  <c r="Q19" i="8"/>
  <c r="K19" i="8"/>
  <c r="J19" i="8"/>
  <c r="I19" i="8"/>
  <c r="H19" i="8"/>
  <c r="G19" i="8"/>
  <c r="AK19" i="8" s="1"/>
  <c r="F19" i="8"/>
  <c r="E19" i="8"/>
  <c r="D19" i="8"/>
  <c r="C19" i="8"/>
  <c r="B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M18" i="8"/>
  <c r="L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M17" i="8"/>
  <c r="L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M16" i="8"/>
  <c r="L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M15" i="8"/>
  <c r="L15" i="8"/>
  <c r="Z43" i="9"/>
  <c r="Y43" i="9"/>
  <c r="X43" i="9"/>
  <c r="W43" i="9"/>
  <c r="V43" i="9"/>
  <c r="U43" i="9"/>
  <c r="U44" i="9" s="1"/>
  <c r="T43" i="9"/>
  <c r="S43" i="9"/>
  <c r="R43" i="9"/>
  <c r="Q43" i="9"/>
  <c r="K43" i="9"/>
  <c r="J43" i="9"/>
  <c r="I43" i="9"/>
  <c r="H43" i="9"/>
  <c r="G43" i="9"/>
  <c r="F43" i="9"/>
  <c r="E43" i="9"/>
  <c r="D43" i="9"/>
  <c r="C43" i="9"/>
  <c r="AG43" i="9" s="1"/>
  <c r="B43" i="9"/>
  <c r="B44" i="9" s="1"/>
  <c r="AO42" i="9"/>
  <c r="AN42" i="9"/>
  <c r="AM42" i="9"/>
  <c r="AL42" i="9"/>
  <c r="AK42" i="9"/>
  <c r="AJ42" i="9"/>
  <c r="AI42" i="9"/>
  <c r="AH42" i="9"/>
  <c r="AG42" i="9"/>
  <c r="AF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M40" i="9"/>
  <c r="L40" i="9"/>
  <c r="N40" i="9" s="1"/>
  <c r="AO39" i="9"/>
  <c r="AN39" i="9"/>
  <c r="AM39" i="9"/>
  <c r="AL39" i="9"/>
  <c r="AK39" i="9"/>
  <c r="AJ39" i="9"/>
  <c r="AI39" i="9"/>
  <c r="AH39" i="9"/>
  <c r="AG39" i="9"/>
  <c r="AF39" i="9"/>
  <c r="M39" i="9"/>
  <c r="L39" i="9"/>
  <c r="Z31" i="9"/>
  <c r="AO31" i="9" s="1"/>
  <c r="Y31" i="9"/>
  <c r="Y32" i="9" s="1"/>
  <c r="X31" i="9"/>
  <c r="W31" i="9"/>
  <c r="V31" i="9"/>
  <c r="U31" i="9"/>
  <c r="U32" i="9" s="1"/>
  <c r="T31" i="9"/>
  <c r="S31" i="9"/>
  <c r="R31" i="9"/>
  <c r="Q31" i="9"/>
  <c r="K31" i="9"/>
  <c r="J31" i="9"/>
  <c r="I31" i="9"/>
  <c r="H31" i="9"/>
  <c r="G31" i="9"/>
  <c r="F31" i="9"/>
  <c r="E31" i="9"/>
  <c r="D31" i="9"/>
  <c r="AH31" i="9" s="1"/>
  <c r="C31" i="9"/>
  <c r="B31" i="9"/>
  <c r="AO30" i="9"/>
  <c r="AN30" i="9"/>
  <c r="AM30" i="9"/>
  <c r="AL30" i="9"/>
  <c r="AK30" i="9"/>
  <c r="AJ30" i="9"/>
  <c r="AI30" i="9"/>
  <c r="AH30" i="9"/>
  <c r="AG30" i="9"/>
  <c r="AF30" i="9"/>
  <c r="M30" i="9"/>
  <c r="L30" i="9"/>
  <c r="AO29" i="9"/>
  <c r="AN29" i="9"/>
  <c r="AM29" i="9"/>
  <c r="AL29" i="9"/>
  <c r="AK29" i="9"/>
  <c r="AJ29" i="9"/>
  <c r="AI29" i="9"/>
  <c r="AH29" i="9"/>
  <c r="AG29" i="9"/>
  <c r="AF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M27" i="9"/>
  <c r="L27" i="9"/>
  <c r="Z19" i="9"/>
  <c r="Y19" i="9"/>
  <c r="X19" i="9"/>
  <c r="W19" i="9"/>
  <c r="W20" i="9" s="1"/>
  <c r="V19" i="9"/>
  <c r="U19" i="9"/>
  <c r="T19" i="9"/>
  <c r="S19" i="9"/>
  <c r="R19" i="9"/>
  <c r="Q19" i="9"/>
  <c r="K19" i="9"/>
  <c r="J19" i="9"/>
  <c r="I19" i="9"/>
  <c r="H19" i="9"/>
  <c r="G19" i="9"/>
  <c r="F19" i="9"/>
  <c r="E19" i="9"/>
  <c r="D19" i="9"/>
  <c r="C19" i="9"/>
  <c r="B19" i="9"/>
  <c r="AO18" i="9"/>
  <c r="AN18" i="9"/>
  <c r="AM18" i="9"/>
  <c r="AL18" i="9"/>
  <c r="AK18" i="9"/>
  <c r="AJ18" i="9"/>
  <c r="AI18" i="9"/>
  <c r="AH18" i="9"/>
  <c r="AG18" i="9"/>
  <c r="AF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M15" i="9"/>
  <c r="L15" i="9"/>
  <c r="Z43" i="12"/>
  <c r="Y43" i="12"/>
  <c r="X43" i="12"/>
  <c r="W43" i="12"/>
  <c r="W44" i="12" s="1"/>
  <c r="V43" i="12"/>
  <c r="U43" i="12"/>
  <c r="T43" i="12"/>
  <c r="S43" i="12"/>
  <c r="S44" i="12" s="1"/>
  <c r="R43" i="12"/>
  <c r="Q43" i="12"/>
  <c r="K43" i="12"/>
  <c r="J43" i="12"/>
  <c r="I43" i="12"/>
  <c r="H43" i="12"/>
  <c r="G43" i="12"/>
  <c r="F43" i="12"/>
  <c r="AJ43" i="12" s="1"/>
  <c r="E43" i="12"/>
  <c r="D43" i="12"/>
  <c r="C43" i="12"/>
  <c r="B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AC40" i="12" s="1"/>
  <c r="M40" i="12"/>
  <c r="L40" i="12"/>
  <c r="N40" i="12" s="1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Z31" i="12"/>
  <c r="Y31" i="12"/>
  <c r="X31" i="12"/>
  <c r="W31" i="12"/>
  <c r="V31" i="12"/>
  <c r="U31" i="12"/>
  <c r="U32" i="12" s="1"/>
  <c r="T31" i="12"/>
  <c r="S31" i="12"/>
  <c r="R31" i="12"/>
  <c r="Q31" i="12"/>
  <c r="K31" i="12"/>
  <c r="J31" i="12"/>
  <c r="I31" i="12"/>
  <c r="H31" i="12"/>
  <c r="AL31" i="12" s="1"/>
  <c r="G31" i="12"/>
  <c r="F31" i="12"/>
  <c r="E31" i="12"/>
  <c r="D31" i="12"/>
  <c r="C31" i="12"/>
  <c r="B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M30" i="12"/>
  <c r="L30" i="12"/>
  <c r="N30" i="12" s="1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M29" i="12"/>
  <c r="L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M28" i="12"/>
  <c r="L28" i="12"/>
  <c r="N28" i="12" s="1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M27" i="12"/>
  <c r="L27" i="12"/>
  <c r="Z19" i="12"/>
  <c r="Y19" i="12"/>
  <c r="X19" i="12"/>
  <c r="W19" i="12"/>
  <c r="V19" i="12"/>
  <c r="U19" i="12"/>
  <c r="T19" i="12"/>
  <c r="S19" i="12"/>
  <c r="R19" i="12"/>
  <c r="Q19" i="12"/>
  <c r="K19" i="12"/>
  <c r="J19" i="12"/>
  <c r="J20" i="12" s="1"/>
  <c r="I19" i="12"/>
  <c r="H19" i="12"/>
  <c r="G19" i="12"/>
  <c r="F19" i="12"/>
  <c r="E19" i="12"/>
  <c r="D19" i="12"/>
  <c r="C19" i="12"/>
  <c r="B19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Z43" i="6"/>
  <c r="Y43" i="6"/>
  <c r="X43" i="6"/>
  <c r="W43" i="6"/>
  <c r="V43" i="6"/>
  <c r="U43" i="6"/>
  <c r="T43" i="6"/>
  <c r="S43" i="6"/>
  <c r="R43" i="6"/>
  <c r="Q43" i="6"/>
  <c r="K43" i="6"/>
  <c r="J43" i="6"/>
  <c r="I43" i="6"/>
  <c r="H43" i="6"/>
  <c r="G43" i="6"/>
  <c r="F43" i="6"/>
  <c r="E43" i="6"/>
  <c r="D43" i="6"/>
  <c r="C43" i="6"/>
  <c r="B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Z31" i="6"/>
  <c r="Y31" i="6"/>
  <c r="X31" i="6"/>
  <c r="W31" i="6"/>
  <c r="V31" i="6"/>
  <c r="U31" i="6"/>
  <c r="T31" i="6"/>
  <c r="S31" i="6"/>
  <c r="R31" i="6"/>
  <c r="Q31" i="6"/>
  <c r="K31" i="6"/>
  <c r="J31" i="6"/>
  <c r="I31" i="6"/>
  <c r="H31" i="6"/>
  <c r="AL31" i="6" s="1"/>
  <c r="G31" i="6"/>
  <c r="F31" i="6"/>
  <c r="E31" i="6"/>
  <c r="D31" i="6"/>
  <c r="C31" i="6"/>
  <c r="B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L27" i="6"/>
  <c r="Z19" i="6"/>
  <c r="Y19" i="6"/>
  <c r="X19" i="6"/>
  <c r="W19" i="6"/>
  <c r="V19" i="6"/>
  <c r="U19" i="6"/>
  <c r="T19" i="6"/>
  <c r="S19" i="6"/>
  <c r="R19" i="6"/>
  <c r="Q19" i="6"/>
  <c r="K19" i="6"/>
  <c r="J19" i="6"/>
  <c r="I19" i="6"/>
  <c r="H19" i="6"/>
  <c r="G19" i="6"/>
  <c r="F19" i="6"/>
  <c r="E19" i="6"/>
  <c r="D19" i="6"/>
  <c r="C19" i="6"/>
  <c r="B19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Z43" i="10"/>
  <c r="Y43" i="10"/>
  <c r="X43" i="10"/>
  <c r="W43" i="10"/>
  <c r="V43" i="10"/>
  <c r="U43" i="10"/>
  <c r="U44" i="10" s="1"/>
  <c r="T43" i="10"/>
  <c r="S43" i="10"/>
  <c r="R43" i="10"/>
  <c r="Q43" i="10"/>
  <c r="K43" i="10"/>
  <c r="J43" i="10"/>
  <c r="I43" i="10"/>
  <c r="H43" i="10"/>
  <c r="AL43" i="10" s="1"/>
  <c r="G43" i="10"/>
  <c r="F43" i="10"/>
  <c r="F44" i="10" s="1"/>
  <c r="E43" i="10"/>
  <c r="D43" i="10"/>
  <c r="AH43" i="10" s="1"/>
  <c r="C43" i="10"/>
  <c r="B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N41" i="10" s="1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Z31" i="10"/>
  <c r="Y31" i="10"/>
  <c r="Y32" i="10" s="1"/>
  <c r="X31" i="10"/>
  <c r="W31" i="10"/>
  <c r="W32" i="10" s="1"/>
  <c r="V31" i="10"/>
  <c r="U31" i="10"/>
  <c r="T31" i="10"/>
  <c r="S31" i="10"/>
  <c r="S32" i="10" s="1"/>
  <c r="R31" i="10"/>
  <c r="Q31" i="10"/>
  <c r="K31" i="10"/>
  <c r="J31" i="10"/>
  <c r="I31" i="10"/>
  <c r="H31" i="10"/>
  <c r="G31" i="10"/>
  <c r="F31" i="10"/>
  <c r="E31" i="10"/>
  <c r="D31" i="10"/>
  <c r="C31" i="10"/>
  <c r="B31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M27" i="10"/>
  <c r="L27" i="10"/>
  <c r="Z19" i="10"/>
  <c r="Y19" i="10"/>
  <c r="X19" i="10"/>
  <c r="W19" i="10"/>
  <c r="V19" i="10"/>
  <c r="U19" i="10"/>
  <c r="T19" i="10"/>
  <c r="S19" i="10"/>
  <c r="R19" i="10"/>
  <c r="Q19" i="10"/>
  <c r="K19" i="10"/>
  <c r="J19" i="10"/>
  <c r="I19" i="10"/>
  <c r="H19" i="10"/>
  <c r="G19" i="10"/>
  <c r="F19" i="10"/>
  <c r="E19" i="10"/>
  <c r="D19" i="10"/>
  <c r="AH19" i="10" s="1"/>
  <c r="C19" i="10"/>
  <c r="B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Z43" i="11"/>
  <c r="Y43" i="11"/>
  <c r="X43" i="11"/>
  <c r="W43" i="11"/>
  <c r="V43" i="11"/>
  <c r="U43" i="11"/>
  <c r="T43" i="11"/>
  <c r="S43" i="11"/>
  <c r="R43" i="11"/>
  <c r="Q43" i="11"/>
  <c r="Q44" i="11" s="1"/>
  <c r="K43" i="11"/>
  <c r="J43" i="11"/>
  <c r="I43" i="11"/>
  <c r="AM43" i="11" s="1"/>
  <c r="H43" i="11"/>
  <c r="G43" i="11"/>
  <c r="F43" i="11"/>
  <c r="E43" i="11"/>
  <c r="D43" i="11"/>
  <c r="C43" i="11"/>
  <c r="B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Q41" i="11" s="1"/>
  <c r="AA41" i="11"/>
  <c r="AC41" i="11" s="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Z31" i="11"/>
  <c r="Y31" i="11"/>
  <c r="Y32" i="11" s="1"/>
  <c r="X31" i="11"/>
  <c r="W31" i="11"/>
  <c r="V31" i="11"/>
  <c r="U31" i="11"/>
  <c r="T31" i="11"/>
  <c r="S31" i="11"/>
  <c r="S32" i="11" s="1"/>
  <c r="R31" i="11"/>
  <c r="Q31" i="11"/>
  <c r="K31" i="11"/>
  <c r="J31" i="11"/>
  <c r="I31" i="11"/>
  <c r="H31" i="11"/>
  <c r="AL31" i="11" s="1"/>
  <c r="G31" i="11"/>
  <c r="F31" i="11"/>
  <c r="E31" i="11"/>
  <c r="D31" i="11"/>
  <c r="C31" i="11"/>
  <c r="B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AC27" i="11" s="1"/>
  <c r="M27" i="11"/>
  <c r="L27" i="11"/>
  <c r="Z19" i="11"/>
  <c r="Y19" i="11"/>
  <c r="X19" i="11"/>
  <c r="W19" i="11"/>
  <c r="W20" i="11" s="1"/>
  <c r="V19" i="11"/>
  <c r="U19" i="11"/>
  <c r="T19" i="11"/>
  <c r="S19" i="11"/>
  <c r="R19" i="11"/>
  <c r="Q19" i="11"/>
  <c r="K19" i="11"/>
  <c r="J19" i="11"/>
  <c r="J20" i="11" s="1"/>
  <c r="I19" i="11"/>
  <c r="H19" i="11"/>
  <c r="AL19" i="11" s="1"/>
  <c r="G19" i="11"/>
  <c r="F19" i="11"/>
  <c r="E19" i="11"/>
  <c r="D19" i="11"/>
  <c r="C19" i="11"/>
  <c r="B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C16" i="11" s="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Z43" i="14"/>
  <c r="Y43" i="14"/>
  <c r="X43" i="14"/>
  <c r="W43" i="14"/>
  <c r="W44" i="14" s="1"/>
  <c r="V43" i="14"/>
  <c r="U43" i="14"/>
  <c r="T43" i="14"/>
  <c r="S43" i="14"/>
  <c r="S44" i="14" s="1"/>
  <c r="R43" i="14"/>
  <c r="Q43" i="14"/>
  <c r="K43" i="14"/>
  <c r="J43" i="14"/>
  <c r="I43" i="14"/>
  <c r="H43" i="14"/>
  <c r="G43" i="14"/>
  <c r="F43" i="14"/>
  <c r="E43" i="14"/>
  <c r="D43" i="14"/>
  <c r="C43" i="14"/>
  <c r="B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L41" i="14"/>
  <c r="N41" i="14" s="1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Z31" i="14"/>
  <c r="Y31" i="14"/>
  <c r="Y32" i="14" s="1"/>
  <c r="X31" i="14"/>
  <c r="W31" i="14"/>
  <c r="V31" i="14"/>
  <c r="U31" i="14"/>
  <c r="T31" i="14"/>
  <c r="S31" i="14"/>
  <c r="R31" i="14"/>
  <c r="Q31" i="14"/>
  <c r="K31" i="14"/>
  <c r="J31" i="14"/>
  <c r="AN31" i="14" s="1"/>
  <c r="I31" i="14"/>
  <c r="H31" i="14"/>
  <c r="H32" i="14" s="1"/>
  <c r="G31" i="14"/>
  <c r="F31" i="14"/>
  <c r="E31" i="14"/>
  <c r="D31" i="14"/>
  <c r="C31" i="14"/>
  <c r="B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AC28" i="14" s="1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Z19" i="14"/>
  <c r="Y19" i="14"/>
  <c r="X19" i="14"/>
  <c r="W19" i="14"/>
  <c r="V19" i="14"/>
  <c r="U19" i="14"/>
  <c r="U20" i="14" s="1"/>
  <c r="T19" i="14"/>
  <c r="S19" i="14"/>
  <c r="R19" i="14"/>
  <c r="Q19" i="14"/>
  <c r="K19" i="14"/>
  <c r="J19" i="14"/>
  <c r="I19" i="14"/>
  <c r="H19" i="14"/>
  <c r="G19" i="14"/>
  <c r="F19" i="14"/>
  <c r="E19" i="14"/>
  <c r="D19" i="14"/>
  <c r="C19" i="14"/>
  <c r="B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5"/>
  <c r="U44" i="15"/>
  <c r="AO43" i="15"/>
  <c r="AK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AC29" i="15" s="1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AC27" i="15" s="1"/>
  <c r="M27" i="15"/>
  <c r="AQ27" i="15" s="1"/>
  <c r="L27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F44" i="16"/>
  <c r="AJ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U32" i="16"/>
  <c r="AL31" i="16"/>
  <c r="AK31" i="16"/>
  <c r="AH31" i="16"/>
  <c r="AO30" i="16"/>
  <c r="AN30" i="16"/>
  <c r="AM30" i="16"/>
  <c r="AL30" i="16"/>
  <c r="AK30" i="16"/>
  <c r="AJ30" i="16"/>
  <c r="AI30" i="16"/>
  <c r="AH30" i="16"/>
  <c r="AG30" i="16"/>
  <c r="AF30" i="16"/>
  <c r="AC30" i="16"/>
  <c r="AB30" i="16"/>
  <c r="AA30" i="16"/>
  <c r="M30" i="16"/>
  <c r="AQ30" i="16" s="1"/>
  <c r="L30" i="16"/>
  <c r="AP30" i="16" s="1"/>
  <c r="AO29" i="16"/>
  <c r="AN29" i="16"/>
  <c r="AM29" i="16"/>
  <c r="AL29" i="16"/>
  <c r="AK29" i="16"/>
  <c r="AJ29" i="16"/>
  <c r="AI29" i="16"/>
  <c r="AH29" i="16"/>
  <c r="AG29" i="16"/>
  <c r="AF29" i="16"/>
  <c r="AB29" i="16"/>
  <c r="AA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AB28" i="16"/>
  <c r="AA28" i="16"/>
  <c r="AC28" i="16" s="1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AB27" i="16"/>
  <c r="AA27" i="16"/>
  <c r="M27" i="16"/>
  <c r="L27" i="16"/>
  <c r="N27" i="16" s="1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AC15" i="16" s="1"/>
  <c r="M15" i="16"/>
  <c r="L15" i="16"/>
  <c r="U44" i="17"/>
  <c r="W44" i="17"/>
  <c r="S44" i="17"/>
  <c r="AN43" i="17"/>
  <c r="AK43" i="17"/>
  <c r="AJ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AC42" i="17" s="1"/>
  <c r="M42" i="17"/>
  <c r="L42" i="17"/>
  <c r="N42" i="17" s="1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N41" i="17" s="1"/>
  <c r="AO40" i="17"/>
  <c r="AN40" i="17"/>
  <c r="AM40" i="17"/>
  <c r="AL40" i="17"/>
  <c r="AK40" i="17"/>
  <c r="AJ40" i="17"/>
  <c r="AI40" i="17"/>
  <c r="AH40" i="17"/>
  <c r="AG40" i="17"/>
  <c r="AF40" i="17"/>
  <c r="AB40" i="17"/>
  <c r="AQ40" i="17" s="1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N39" i="17" s="1"/>
  <c r="S32" i="17"/>
  <c r="Q32" i="17"/>
  <c r="AG31" i="17"/>
  <c r="B32" i="17"/>
  <c r="AO30" i="17"/>
  <c r="AN30" i="17"/>
  <c r="AM30" i="17"/>
  <c r="AL30" i="17"/>
  <c r="AK30" i="17"/>
  <c r="AJ30" i="17"/>
  <c r="AI30" i="17"/>
  <c r="AH30" i="17"/>
  <c r="AG30" i="17"/>
  <c r="AF30" i="17"/>
  <c r="AB30" i="17"/>
  <c r="AC30" i="17" s="1"/>
  <c r="AA30" i="17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N28" i="17" s="1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M27" i="17"/>
  <c r="L27" i="17"/>
  <c r="Y20" i="17"/>
  <c r="W20" i="17"/>
  <c r="Q20" i="17"/>
  <c r="J20" i="17"/>
  <c r="B20" i="17"/>
  <c r="AO18" i="17"/>
  <c r="AN18" i="17"/>
  <c r="AM18" i="17"/>
  <c r="AL18" i="17"/>
  <c r="AK18" i="17"/>
  <c r="AJ18" i="17"/>
  <c r="AI18" i="17"/>
  <c r="AH18" i="17"/>
  <c r="AG18" i="17"/>
  <c r="AF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M17" i="17"/>
  <c r="L17" i="17"/>
  <c r="AO16" i="17"/>
  <c r="AN16" i="17"/>
  <c r="AM16" i="17"/>
  <c r="AL16" i="17"/>
  <c r="AK16" i="17"/>
  <c r="AJ16" i="17"/>
  <c r="AI16" i="17"/>
  <c r="AH16" i="17"/>
  <c r="AG16" i="17"/>
  <c r="AF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M15" i="17"/>
  <c r="L15" i="17"/>
  <c r="Z43" i="4"/>
  <c r="Y43" i="4"/>
  <c r="X43" i="4"/>
  <c r="W43" i="4"/>
  <c r="V43" i="4"/>
  <c r="U43" i="4"/>
  <c r="T43" i="4"/>
  <c r="S43" i="4"/>
  <c r="R43" i="4"/>
  <c r="Q43" i="4"/>
  <c r="K43" i="4"/>
  <c r="J43" i="4"/>
  <c r="I43" i="4"/>
  <c r="H43" i="4"/>
  <c r="G43" i="4"/>
  <c r="F43" i="4"/>
  <c r="E43" i="4"/>
  <c r="D43" i="4"/>
  <c r="C43" i="4"/>
  <c r="B43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AC40" i="4" s="1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Z31" i="4"/>
  <c r="Y31" i="4"/>
  <c r="Y32" i="4" s="1"/>
  <c r="X31" i="4"/>
  <c r="W31" i="4"/>
  <c r="V31" i="4"/>
  <c r="U31" i="4"/>
  <c r="U32" i="4" s="1"/>
  <c r="T31" i="4"/>
  <c r="S31" i="4"/>
  <c r="R31" i="4"/>
  <c r="Q31" i="4"/>
  <c r="K31" i="4"/>
  <c r="J31" i="4"/>
  <c r="I31" i="4"/>
  <c r="H31" i="4"/>
  <c r="G31" i="4"/>
  <c r="F31" i="4"/>
  <c r="E31" i="4"/>
  <c r="D31" i="4"/>
  <c r="C31" i="4"/>
  <c r="B31" i="4"/>
  <c r="B32" i="4" s="1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P29" i="4" s="1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Z19" i="4"/>
  <c r="Y19" i="4"/>
  <c r="Y20" i="4" s="1"/>
  <c r="X19" i="4"/>
  <c r="W19" i="4"/>
  <c r="V19" i="4"/>
  <c r="U19" i="4"/>
  <c r="T19" i="4"/>
  <c r="S19" i="4"/>
  <c r="R19" i="4"/>
  <c r="Q19" i="4"/>
  <c r="K19" i="4"/>
  <c r="J19" i="4"/>
  <c r="I19" i="4"/>
  <c r="H19" i="4"/>
  <c r="G19" i="4"/>
  <c r="F19" i="4"/>
  <c r="E19" i="4"/>
  <c r="D19" i="4"/>
  <c r="C19" i="4"/>
  <c r="B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F15" i="4"/>
  <c r="AB15" i="4"/>
  <c r="AA15" i="4"/>
  <c r="M15" i="4"/>
  <c r="L15" i="4"/>
  <c r="Z43" i="7"/>
  <c r="Y43" i="7"/>
  <c r="Y44" i="7" s="1"/>
  <c r="X43" i="7"/>
  <c r="W43" i="7"/>
  <c r="V43" i="7"/>
  <c r="U43" i="7"/>
  <c r="U44" i="7" s="1"/>
  <c r="T43" i="7"/>
  <c r="S43" i="7"/>
  <c r="R43" i="7"/>
  <c r="Q43" i="7"/>
  <c r="K43" i="7"/>
  <c r="J43" i="7"/>
  <c r="I43" i="7"/>
  <c r="H43" i="7"/>
  <c r="G43" i="7"/>
  <c r="F43" i="7"/>
  <c r="E43" i="7"/>
  <c r="D43" i="7"/>
  <c r="C43" i="7"/>
  <c r="B43" i="7"/>
  <c r="AO42" i="7"/>
  <c r="AN42" i="7"/>
  <c r="AM42" i="7"/>
  <c r="AL42" i="7"/>
  <c r="AK42" i="7"/>
  <c r="AJ42" i="7"/>
  <c r="AI42" i="7"/>
  <c r="AH42" i="7"/>
  <c r="AG42" i="7"/>
  <c r="AF42" i="7"/>
  <c r="AB42" i="7"/>
  <c r="AA42" i="7"/>
  <c r="AC42" i="7" s="1"/>
  <c r="M42" i="7"/>
  <c r="L42" i="7"/>
  <c r="AO41" i="7"/>
  <c r="AN41" i="7"/>
  <c r="AM41" i="7"/>
  <c r="AL41" i="7"/>
  <c r="AK41" i="7"/>
  <c r="AJ41" i="7"/>
  <c r="AI41" i="7"/>
  <c r="AH41" i="7"/>
  <c r="AG41" i="7"/>
  <c r="AF41" i="7"/>
  <c r="AB41" i="7"/>
  <c r="AA41" i="7"/>
  <c r="M41" i="7"/>
  <c r="L41" i="7"/>
  <c r="AO40" i="7"/>
  <c r="AN40" i="7"/>
  <c r="AM40" i="7"/>
  <c r="AL40" i="7"/>
  <c r="AK40" i="7"/>
  <c r="AJ40" i="7"/>
  <c r="AI40" i="7"/>
  <c r="AH40" i="7"/>
  <c r="AG40" i="7"/>
  <c r="AF40" i="7"/>
  <c r="AB40" i="7"/>
  <c r="AA40" i="7"/>
  <c r="M40" i="7"/>
  <c r="L40" i="7"/>
  <c r="AO39" i="7"/>
  <c r="AN39" i="7"/>
  <c r="AM39" i="7"/>
  <c r="AL39" i="7"/>
  <c r="AK39" i="7"/>
  <c r="AJ39" i="7"/>
  <c r="AI39" i="7"/>
  <c r="AH39" i="7"/>
  <c r="AG39" i="7"/>
  <c r="AF39" i="7"/>
  <c r="AB39" i="7"/>
  <c r="AA39" i="7"/>
  <c r="M39" i="7"/>
  <c r="L39" i="7"/>
  <c r="N39" i="7" s="1"/>
  <c r="Z31" i="7"/>
  <c r="Y31" i="7"/>
  <c r="Y32" i="7" s="1"/>
  <c r="X31" i="7"/>
  <c r="W31" i="7"/>
  <c r="V31" i="7"/>
  <c r="U31" i="7"/>
  <c r="U32" i="7" s="1"/>
  <c r="T31" i="7"/>
  <c r="S31" i="7"/>
  <c r="S32" i="7" s="1"/>
  <c r="R31" i="7"/>
  <c r="Q31" i="7"/>
  <c r="K31" i="7"/>
  <c r="AO31" i="7" s="1"/>
  <c r="J31" i="7"/>
  <c r="AN31" i="7" s="1"/>
  <c r="I31" i="7"/>
  <c r="H31" i="7"/>
  <c r="G31" i="7"/>
  <c r="AK31" i="7" s="1"/>
  <c r="F31" i="7"/>
  <c r="E31" i="7"/>
  <c r="D31" i="7"/>
  <c r="C31" i="7"/>
  <c r="B31" i="7"/>
  <c r="AO30" i="7"/>
  <c r="AN30" i="7"/>
  <c r="AM30" i="7"/>
  <c r="AL30" i="7"/>
  <c r="AK30" i="7"/>
  <c r="AJ30" i="7"/>
  <c r="AI30" i="7"/>
  <c r="AH30" i="7"/>
  <c r="AG30" i="7"/>
  <c r="AF30" i="7"/>
  <c r="AB30" i="7"/>
  <c r="AA30" i="7"/>
  <c r="AC30" i="7" s="1"/>
  <c r="M30" i="7"/>
  <c r="L30" i="7"/>
  <c r="AO29" i="7"/>
  <c r="AN29" i="7"/>
  <c r="AM29" i="7"/>
  <c r="AL29" i="7"/>
  <c r="AK29" i="7"/>
  <c r="AJ29" i="7"/>
  <c r="AI29" i="7"/>
  <c r="AH29" i="7"/>
  <c r="AG29" i="7"/>
  <c r="AF29" i="7"/>
  <c r="AB29" i="7"/>
  <c r="AA29" i="7"/>
  <c r="M29" i="7"/>
  <c r="L29" i="7"/>
  <c r="AO28" i="7"/>
  <c r="AN28" i="7"/>
  <c r="AM28" i="7"/>
  <c r="AL28" i="7"/>
  <c r="AK28" i="7"/>
  <c r="AJ28" i="7"/>
  <c r="AI28" i="7"/>
  <c r="AH28" i="7"/>
  <c r="AG28" i="7"/>
  <c r="AF28" i="7"/>
  <c r="AB28" i="7"/>
  <c r="AQ28" i="7" s="1"/>
  <c r="AA28" i="7"/>
  <c r="M28" i="7"/>
  <c r="L28" i="7"/>
  <c r="AO27" i="7"/>
  <c r="AN27" i="7"/>
  <c r="AM27" i="7"/>
  <c r="AL27" i="7"/>
  <c r="AK27" i="7"/>
  <c r="AJ27" i="7"/>
  <c r="AI27" i="7"/>
  <c r="AH27" i="7"/>
  <c r="AG27" i="7"/>
  <c r="AF27" i="7"/>
  <c r="AB27" i="7"/>
  <c r="AA27" i="7"/>
  <c r="M27" i="7"/>
  <c r="L27" i="7"/>
  <c r="Z19" i="7"/>
  <c r="Y19" i="7"/>
  <c r="X19" i="7"/>
  <c r="W20" i="7" s="1"/>
  <c r="W19" i="7"/>
  <c r="V19" i="7"/>
  <c r="U19" i="7"/>
  <c r="T19" i="7"/>
  <c r="S19" i="7"/>
  <c r="R19" i="7"/>
  <c r="Q19" i="7"/>
  <c r="K19" i="7"/>
  <c r="J19" i="7"/>
  <c r="I19" i="7"/>
  <c r="H19" i="7"/>
  <c r="AL19" i="7" s="1"/>
  <c r="G19" i="7"/>
  <c r="AK19" i="7" s="1"/>
  <c r="F19" i="7"/>
  <c r="E19" i="7"/>
  <c r="D19" i="7"/>
  <c r="AH19" i="7" s="1"/>
  <c r="C19" i="7"/>
  <c r="B19" i="7"/>
  <c r="AO18" i="7"/>
  <c r="AN18" i="7"/>
  <c r="AM18" i="7"/>
  <c r="AL18" i="7"/>
  <c r="AK18" i="7"/>
  <c r="AJ18" i="7"/>
  <c r="AI18" i="7"/>
  <c r="AH18" i="7"/>
  <c r="AG18" i="7"/>
  <c r="AF18" i="7"/>
  <c r="AB18" i="7"/>
  <c r="AC18" i="7" s="1"/>
  <c r="AA18" i="7"/>
  <c r="M18" i="7"/>
  <c r="L18" i="7"/>
  <c r="AP18" i="7" s="1"/>
  <c r="AO17" i="7"/>
  <c r="AN17" i="7"/>
  <c r="AM17" i="7"/>
  <c r="AL17" i="7"/>
  <c r="AK17" i="7"/>
  <c r="AJ17" i="7"/>
  <c r="AI17" i="7"/>
  <c r="AH17" i="7"/>
  <c r="AG17" i="7"/>
  <c r="AF17" i="7"/>
  <c r="AB17" i="7"/>
  <c r="AA17" i="7"/>
  <c r="M17" i="7"/>
  <c r="L17" i="7"/>
  <c r="AO16" i="7"/>
  <c r="AN16" i="7"/>
  <c r="AM16" i="7"/>
  <c r="AL16" i="7"/>
  <c r="AK16" i="7"/>
  <c r="AJ16" i="7"/>
  <c r="AI16" i="7"/>
  <c r="AH16" i="7"/>
  <c r="AG16" i="7"/>
  <c r="AF16" i="7"/>
  <c r="AB16" i="7"/>
  <c r="AA16" i="7"/>
  <c r="M16" i="7"/>
  <c r="L16" i="7"/>
  <c r="AO15" i="7"/>
  <c r="AN15" i="7"/>
  <c r="AM15" i="7"/>
  <c r="AL15" i="7"/>
  <c r="AK15" i="7"/>
  <c r="AJ15" i="7"/>
  <c r="AI15" i="7"/>
  <c r="AH15" i="7"/>
  <c r="AG15" i="7"/>
  <c r="AF15" i="7"/>
  <c r="AB15" i="7"/>
  <c r="AA15" i="7"/>
  <c r="AC15" i="7" s="1"/>
  <c r="M15" i="7"/>
  <c r="AQ15" i="7" s="1"/>
  <c r="L15" i="7"/>
  <c r="AB18" i="9"/>
  <c r="AA18" i="9"/>
  <c r="AC18" i="9" s="1"/>
  <c r="AB17" i="9"/>
  <c r="AA17" i="9"/>
  <c r="AB16" i="9"/>
  <c r="AA16" i="9"/>
  <c r="AC16" i="9" s="1"/>
  <c r="AB15" i="9"/>
  <c r="AA15" i="9"/>
  <c r="AB42" i="9"/>
  <c r="AA42" i="9"/>
  <c r="AB41" i="9"/>
  <c r="AA41" i="9"/>
  <c r="AC41" i="9" s="1"/>
  <c r="AB40" i="9"/>
  <c r="AA40" i="9"/>
  <c r="AB39" i="9"/>
  <c r="AA39" i="9"/>
  <c r="AB30" i="9"/>
  <c r="AA30" i="9"/>
  <c r="AB29" i="9"/>
  <c r="AA29" i="9"/>
  <c r="AB28" i="9"/>
  <c r="AA28" i="9"/>
  <c r="AC28" i="9" s="1"/>
  <c r="AB27" i="9"/>
  <c r="AA27" i="9"/>
  <c r="AC31" i="17" l="1"/>
  <c r="AC27" i="17"/>
  <c r="AC29" i="17"/>
  <c r="AR31" i="17"/>
  <c r="AA20" i="17"/>
  <c r="AC15" i="17"/>
  <c r="AP16" i="17"/>
  <c r="AQ19" i="17"/>
  <c r="AQ17" i="17"/>
  <c r="L44" i="17"/>
  <c r="AP44" i="17" s="1"/>
  <c r="AP43" i="17"/>
  <c r="N40" i="17"/>
  <c r="N16" i="17"/>
  <c r="N19" i="17"/>
  <c r="AR19" i="17" s="1"/>
  <c r="L20" i="17"/>
  <c r="AP20" i="17" s="1"/>
  <c r="AC43" i="16"/>
  <c r="AR43" i="16" s="1"/>
  <c r="AA44" i="16"/>
  <c r="AP44" i="16"/>
  <c r="AA32" i="16"/>
  <c r="AP32" i="16"/>
  <c r="AC19" i="16"/>
  <c r="AR19" i="16" s="1"/>
  <c r="N29" i="16"/>
  <c r="L20" i="16"/>
  <c r="AP20" i="16" s="1"/>
  <c r="AP43" i="15"/>
  <c r="AQ41" i="15"/>
  <c r="AA20" i="15"/>
  <c r="AP20" i="15" s="1"/>
  <c r="AQ19" i="15"/>
  <c r="AP19" i="15"/>
  <c r="AR43" i="15"/>
  <c r="L44" i="15"/>
  <c r="AP44" i="15" s="1"/>
  <c r="AR31" i="15"/>
  <c r="AQ31" i="15"/>
  <c r="AP31" i="15"/>
  <c r="N28" i="15"/>
  <c r="N30" i="15"/>
  <c r="L32" i="15"/>
  <c r="AP32" i="15" s="1"/>
  <c r="N19" i="15"/>
  <c r="AQ15" i="14"/>
  <c r="N17" i="11"/>
  <c r="N16" i="10"/>
  <c r="N18" i="12"/>
  <c r="AC41" i="14"/>
  <c r="AQ29" i="14"/>
  <c r="AK31" i="14"/>
  <c r="AC29" i="14"/>
  <c r="U32" i="14"/>
  <c r="Y20" i="14"/>
  <c r="AQ42" i="11"/>
  <c r="W32" i="11"/>
  <c r="AC27" i="10"/>
  <c r="AL19" i="10"/>
  <c r="AQ41" i="6"/>
  <c r="AC15" i="12"/>
  <c r="AC30" i="9"/>
  <c r="AG31" i="9"/>
  <c r="AG43" i="8"/>
  <c r="Q44" i="8"/>
  <c r="U32" i="8"/>
  <c r="AG19" i="8"/>
  <c r="Y20" i="8"/>
  <c r="AC27" i="7"/>
  <c r="AC30" i="4"/>
  <c r="H44" i="11"/>
  <c r="N28" i="10"/>
  <c r="AQ27" i="6"/>
  <c r="AC27" i="6"/>
  <c r="Y32" i="6"/>
  <c r="AK43" i="6"/>
  <c r="U20" i="8"/>
  <c r="AP15" i="12"/>
  <c r="AG19" i="7"/>
  <c r="AG19" i="4"/>
  <c r="AM19" i="14"/>
  <c r="AK19" i="11"/>
  <c r="W20" i="10"/>
  <c r="AQ15" i="6"/>
  <c r="S20" i="9"/>
  <c r="U20" i="7"/>
  <c r="Y20" i="10"/>
  <c r="Q20" i="14"/>
  <c r="S20" i="17"/>
  <c r="AQ18" i="14"/>
  <c r="AQ17" i="11"/>
  <c r="AC16" i="17"/>
  <c r="AC18" i="14"/>
  <c r="AC17" i="11"/>
  <c r="Q20" i="10"/>
  <c r="AO19" i="8"/>
  <c r="AI19" i="17"/>
  <c r="AO19" i="7"/>
  <c r="AO19" i="4"/>
  <c r="AI19" i="14"/>
  <c r="AG19" i="11"/>
  <c r="AH19" i="17"/>
  <c r="AC17" i="7"/>
  <c r="Q20" i="7"/>
  <c r="U20" i="11"/>
  <c r="U20" i="10"/>
  <c r="U32" i="17"/>
  <c r="Q32" i="8"/>
  <c r="AQ29" i="7"/>
  <c r="AJ31" i="17"/>
  <c r="Q32" i="4"/>
  <c r="AF32" i="4" s="1"/>
  <c r="AK31" i="17"/>
  <c r="W32" i="14"/>
  <c r="AL32" i="14" s="1"/>
  <c r="AH31" i="11"/>
  <c r="AH31" i="6"/>
  <c r="AH31" i="12"/>
  <c r="AK31" i="9"/>
  <c r="AG31" i="7"/>
  <c r="AN31" i="17"/>
  <c r="AQ29" i="17"/>
  <c r="AP30" i="17"/>
  <c r="AO31" i="16"/>
  <c r="AQ29" i="15"/>
  <c r="AO31" i="14"/>
  <c r="AM31" i="11"/>
  <c r="Q32" i="9"/>
  <c r="AJ31" i="7"/>
  <c r="W32" i="7"/>
  <c r="AP27" i="4"/>
  <c r="W32" i="4"/>
  <c r="AP29" i="12"/>
  <c r="S32" i="14"/>
  <c r="AC29" i="11"/>
  <c r="AC29" i="10"/>
  <c r="Q32" i="10"/>
  <c r="Q32" i="12"/>
  <c r="Y44" i="8"/>
  <c r="AN44" i="8" s="1"/>
  <c r="Y44" i="4"/>
  <c r="AG43" i="17"/>
  <c r="AC41" i="16"/>
  <c r="AQ42" i="16"/>
  <c r="Q44" i="16"/>
  <c r="AO43" i="14"/>
  <c r="AO43" i="6"/>
  <c r="AN43" i="12"/>
  <c r="AC42" i="16"/>
  <c r="AO43" i="8"/>
  <c r="AG43" i="15"/>
  <c r="AC42" i="9"/>
  <c r="Q44" i="4"/>
  <c r="AI43" i="16"/>
  <c r="U44" i="16"/>
  <c r="AG43" i="14"/>
  <c r="AC39" i="17"/>
  <c r="AP40" i="17"/>
  <c r="W44" i="16"/>
  <c r="W44" i="11"/>
  <c r="AQ41" i="17"/>
  <c r="AO43" i="17"/>
  <c r="AM43" i="16"/>
  <c r="AK43" i="14"/>
  <c r="AP41" i="16"/>
  <c r="AN43" i="16"/>
  <c r="AC39" i="10"/>
  <c r="AP40" i="10"/>
  <c r="Y44" i="10"/>
  <c r="AK43" i="9"/>
  <c r="H44" i="8"/>
  <c r="J44" i="8"/>
  <c r="AQ41" i="7"/>
  <c r="B44" i="7"/>
  <c r="F44" i="4"/>
  <c r="F32" i="16"/>
  <c r="AJ32" i="16" s="1"/>
  <c r="AQ29" i="9"/>
  <c r="N30" i="17"/>
  <c r="AR30" i="17" s="1"/>
  <c r="AQ27" i="7"/>
  <c r="AQ29" i="16"/>
  <c r="AP28" i="17"/>
  <c r="J32" i="12"/>
  <c r="N28" i="9"/>
  <c r="AR28" i="9" s="1"/>
  <c r="H20" i="15"/>
  <c r="F20" i="11"/>
  <c r="AQ15" i="4"/>
  <c r="N16" i="12"/>
  <c r="J20" i="10"/>
  <c r="H20" i="9"/>
  <c r="AL20" i="9" s="1"/>
  <c r="B20" i="10"/>
  <c r="B20" i="6"/>
  <c r="AQ18" i="17"/>
  <c r="AK19" i="4"/>
  <c r="AQ41" i="16"/>
  <c r="AC39" i="16"/>
  <c r="AP29" i="16"/>
  <c r="AC27" i="16"/>
  <c r="AR27" i="16" s="1"/>
  <c r="AC16" i="16"/>
  <c r="AG19" i="16"/>
  <c r="AK19" i="16"/>
  <c r="AP18" i="16"/>
  <c r="AH19" i="16"/>
  <c r="AL19" i="16"/>
  <c r="Q20" i="16"/>
  <c r="U20" i="16"/>
  <c r="W44" i="15"/>
  <c r="AC41" i="15"/>
  <c r="AI19" i="15"/>
  <c r="AM19" i="15"/>
  <c r="U20" i="15"/>
  <c r="AI31" i="15"/>
  <c r="AM31" i="15"/>
  <c r="Y32" i="15"/>
  <c r="AP40" i="15"/>
  <c r="AP42" i="15"/>
  <c r="AH43" i="15"/>
  <c r="AL43" i="15"/>
  <c r="AP17" i="15"/>
  <c r="AC18" i="15"/>
  <c r="B20" i="15"/>
  <c r="AF20" i="15" s="1"/>
  <c r="AJ19" i="15"/>
  <c r="J20" i="15"/>
  <c r="S20" i="15"/>
  <c r="AC28" i="15"/>
  <c r="AR28" i="15" s="1"/>
  <c r="B32" i="15"/>
  <c r="AJ31" i="15"/>
  <c r="AN31" i="15"/>
  <c r="S32" i="15"/>
  <c r="W32" i="15"/>
  <c r="AQ41" i="14"/>
  <c r="AC42" i="14"/>
  <c r="AF43" i="14"/>
  <c r="AJ43" i="14"/>
  <c r="AC39" i="14"/>
  <c r="AC27" i="14"/>
  <c r="AC30" i="14"/>
  <c r="AP30" i="14"/>
  <c r="AQ28" i="14"/>
  <c r="AC16" i="14"/>
  <c r="AP16" i="14"/>
  <c r="AH19" i="14"/>
  <c r="AL19" i="14"/>
  <c r="AC42" i="11"/>
  <c r="U44" i="11"/>
  <c r="AP39" i="11"/>
  <c r="AN43" i="11"/>
  <c r="AC39" i="11"/>
  <c r="AC28" i="11"/>
  <c r="AC30" i="11"/>
  <c r="AQ27" i="11"/>
  <c r="AQ29" i="11"/>
  <c r="AC15" i="11"/>
  <c r="AI43" i="10"/>
  <c r="AM43" i="10"/>
  <c r="AC42" i="10"/>
  <c r="S44" i="10"/>
  <c r="AQ39" i="10"/>
  <c r="AQ41" i="10"/>
  <c r="W44" i="10"/>
  <c r="AQ27" i="10"/>
  <c r="AQ29" i="10"/>
  <c r="AG31" i="10"/>
  <c r="AJ31" i="10"/>
  <c r="AN31" i="10"/>
  <c r="AC17" i="10"/>
  <c r="AI19" i="10"/>
  <c r="AP17" i="10"/>
  <c r="S20" i="10"/>
  <c r="AC39" i="6"/>
  <c r="U44" i="6"/>
  <c r="AP39" i="6"/>
  <c r="AC42" i="6"/>
  <c r="AN43" i="6"/>
  <c r="W44" i="6"/>
  <c r="AQ28" i="6"/>
  <c r="AQ30" i="6"/>
  <c r="AM31" i="6"/>
  <c r="AP27" i="6"/>
  <c r="AC28" i="6"/>
  <c r="AC30" i="6"/>
  <c r="AJ19" i="6"/>
  <c r="AN19" i="6"/>
  <c r="AQ18" i="6"/>
  <c r="AI19" i="6"/>
  <c r="AM19" i="6"/>
  <c r="AC16" i="6"/>
  <c r="AC18" i="6"/>
  <c r="AR18" i="6" s="1"/>
  <c r="S20" i="6"/>
  <c r="W20" i="6"/>
  <c r="Y44" i="12"/>
  <c r="AQ42" i="12"/>
  <c r="AI43" i="12"/>
  <c r="AM43" i="12"/>
  <c r="AC29" i="12"/>
  <c r="AI31" i="12"/>
  <c r="AC28" i="12"/>
  <c r="W32" i="12"/>
  <c r="AQ29" i="12"/>
  <c r="AC27" i="12"/>
  <c r="S32" i="12"/>
  <c r="AG19" i="12"/>
  <c r="AO19" i="12"/>
  <c r="W20" i="12"/>
  <c r="AP16" i="12"/>
  <c r="AC17" i="12"/>
  <c r="AP18" i="12"/>
  <c r="AH19" i="12"/>
  <c r="AL19" i="12"/>
  <c r="Q20" i="12"/>
  <c r="Y20" i="12"/>
  <c r="AQ40" i="9"/>
  <c r="AC40" i="9"/>
  <c r="AP39" i="9"/>
  <c r="AP42" i="9"/>
  <c r="AJ43" i="9"/>
  <c r="AN43" i="9"/>
  <c r="S44" i="9"/>
  <c r="AQ30" i="9"/>
  <c r="Q20" i="9"/>
  <c r="AN19" i="9"/>
  <c r="AQ15" i="9"/>
  <c r="AQ18" i="9"/>
  <c r="AG19" i="9"/>
  <c r="AK19" i="9"/>
  <c r="AO19" i="9"/>
  <c r="AC41" i="8"/>
  <c r="AH43" i="8"/>
  <c r="AQ40" i="8"/>
  <c r="AC29" i="8"/>
  <c r="AH31" i="8"/>
  <c r="AC27" i="8"/>
  <c r="AI31" i="8"/>
  <c r="AM31" i="8"/>
  <c r="AC18" i="8"/>
  <c r="AP18" i="8"/>
  <c r="AC15" i="8"/>
  <c r="AQ18" i="8"/>
  <c r="AL19" i="8"/>
  <c r="AC39" i="7"/>
  <c r="AQ42" i="7"/>
  <c r="AI43" i="7"/>
  <c r="AM43" i="7"/>
  <c r="AP40" i="7"/>
  <c r="AL43" i="7"/>
  <c r="AP28" i="7"/>
  <c r="AC28" i="7"/>
  <c r="AQ40" i="4"/>
  <c r="AQ42" i="4"/>
  <c r="AI43" i="4"/>
  <c r="AM43" i="4"/>
  <c r="S44" i="4"/>
  <c r="AP42" i="4"/>
  <c r="AH43" i="4"/>
  <c r="AL43" i="4"/>
  <c r="AH31" i="4"/>
  <c r="AL31" i="4"/>
  <c r="AQ30" i="4"/>
  <c r="AI31" i="4"/>
  <c r="AM31" i="4"/>
  <c r="AC17" i="4"/>
  <c r="AP16" i="4"/>
  <c r="AP18" i="4"/>
  <c r="AH19" i="4"/>
  <c r="AL19" i="4"/>
  <c r="U20" i="4"/>
  <c r="S20" i="4"/>
  <c r="AQ16" i="4"/>
  <c r="N40" i="16"/>
  <c r="AQ39" i="16"/>
  <c r="N41" i="16"/>
  <c r="AR41" i="16" s="1"/>
  <c r="B44" i="16"/>
  <c r="AF44" i="16" s="1"/>
  <c r="D32" i="16"/>
  <c r="AQ15" i="16"/>
  <c r="AP30" i="15"/>
  <c r="AQ30" i="15"/>
  <c r="N16" i="15"/>
  <c r="AQ18" i="15"/>
  <c r="N40" i="14"/>
  <c r="N27" i="14"/>
  <c r="B32" i="14"/>
  <c r="F32" i="14"/>
  <c r="N17" i="14"/>
  <c r="D20" i="14"/>
  <c r="N40" i="11"/>
  <c r="N28" i="11"/>
  <c r="AR28" i="11" s="1"/>
  <c r="AQ30" i="11"/>
  <c r="AO19" i="11"/>
  <c r="N42" i="10"/>
  <c r="J32" i="10"/>
  <c r="D44" i="6"/>
  <c r="B44" i="6"/>
  <c r="AI43" i="6"/>
  <c r="N40" i="6"/>
  <c r="H44" i="6"/>
  <c r="AL44" i="6" s="1"/>
  <c r="N41" i="6"/>
  <c r="D32" i="6"/>
  <c r="H20" i="6"/>
  <c r="AL20" i="6" s="1"/>
  <c r="N18" i="6"/>
  <c r="D20" i="6"/>
  <c r="AR40" i="12"/>
  <c r="H32" i="12"/>
  <c r="AP30" i="12"/>
  <c r="F20" i="12"/>
  <c r="D44" i="9"/>
  <c r="B20" i="9"/>
  <c r="AF20" i="9" s="1"/>
  <c r="F20" i="9"/>
  <c r="H44" i="7"/>
  <c r="AP41" i="7"/>
  <c r="N27" i="7"/>
  <c r="AR27" i="7" s="1"/>
  <c r="AP29" i="7"/>
  <c r="D20" i="7"/>
  <c r="N16" i="7"/>
  <c r="N39" i="4"/>
  <c r="B44" i="4"/>
  <c r="N30" i="4"/>
  <c r="AR30" i="4" s="1"/>
  <c r="B20" i="4"/>
  <c r="U20" i="17"/>
  <c r="AC20" i="17" s="1"/>
  <c r="AC15" i="14"/>
  <c r="AQ17" i="9"/>
  <c r="AC17" i="8"/>
  <c r="AC15" i="9"/>
  <c r="AQ16" i="7"/>
  <c r="AI19" i="7"/>
  <c r="AM19" i="7"/>
  <c r="Y20" i="7"/>
  <c r="AP15" i="4"/>
  <c r="AC16" i="4"/>
  <c r="AP17" i="4"/>
  <c r="AQ18" i="4"/>
  <c r="AM19" i="4"/>
  <c r="AC18" i="17"/>
  <c r="AF20" i="17"/>
  <c r="AJ19" i="17"/>
  <c r="AN20" i="17"/>
  <c r="AQ18" i="16"/>
  <c r="AI19" i="16"/>
  <c r="AM19" i="16"/>
  <c r="AQ15" i="15"/>
  <c r="AQ17" i="15"/>
  <c r="AG19" i="15"/>
  <c r="AK19" i="15"/>
  <c r="AO19" i="15"/>
  <c r="W20" i="15"/>
  <c r="AQ17" i="14"/>
  <c r="AJ19" i="14"/>
  <c r="AN19" i="14"/>
  <c r="W20" i="14"/>
  <c r="AQ15" i="11"/>
  <c r="AI19" i="11"/>
  <c r="AM19" i="11"/>
  <c r="AQ15" i="10"/>
  <c r="AQ17" i="10"/>
  <c r="AC18" i="10"/>
  <c r="AJ19" i="10"/>
  <c r="AC15" i="6"/>
  <c r="AP16" i="6"/>
  <c r="AQ17" i="6"/>
  <c r="AG19" i="6"/>
  <c r="AK19" i="6"/>
  <c r="AO19" i="6"/>
  <c r="AQ15" i="12"/>
  <c r="AP17" i="12"/>
  <c r="AI19" i="12"/>
  <c r="U20" i="12"/>
  <c r="AJ20" i="12" s="1"/>
  <c r="AH19" i="9"/>
  <c r="U20" i="9"/>
  <c r="Y20" i="9"/>
  <c r="AL19" i="9"/>
  <c r="AC16" i="8"/>
  <c r="AP17" i="8"/>
  <c r="AI19" i="8"/>
  <c r="AM19" i="8"/>
  <c r="AQ16" i="14"/>
  <c r="AP16" i="9"/>
  <c r="AC17" i="9"/>
  <c r="AC16" i="7"/>
  <c r="AP17" i="7"/>
  <c r="AF19" i="7"/>
  <c r="AJ19" i="7"/>
  <c r="AN19" i="7"/>
  <c r="S20" i="7"/>
  <c r="AQ17" i="4"/>
  <c r="AC18" i="4"/>
  <c r="AN19" i="4"/>
  <c r="W20" i="4"/>
  <c r="Q20" i="4"/>
  <c r="AF20" i="4" s="1"/>
  <c r="AP17" i="17"/>
  <c r="AG19" i="17"/>
  <c r="AK19" i="17"/>
  <c r="AO19" i="17"/>
  <c r="AQ16" i="16"/>
  <c r="AC18" i="16"/>
  <c r="AJ19" i="16"/>
  <c r="W20" i="16"/>
  <c r="AC15" i="15"/>
  <c r="AP16" i="15"/>
  <c r="AC17" i="15"/>
  <c r="AP18" i="15"/>
  <c r="AH19" i="15"/>
  <c r="Q20" i="15"/>
  <c r="Y20" i="15"/>
  <c r="AC17" i="14"/>
  <c r="AP18" i="14"/>
  <c r="AG19" i="14"/>
  <c r="AK19" i="14"/>
  <c r="AO19" i="14"/>
  <c r="AR17" i="11"/>
  <c r="S20" i="11"/>
  <c r="AC15" i="10"/>
  <c r="AG19" i="10"/>
  <c r="AO19" i="10"/>
  <c r="AQ16" i="6"/>
  <c r="AC17" i="6"/>
  <c r="AH20" i="6"/>
  <c r="AL19" i="6"/>
  <c r="U20" i="6"/>
  <c r="Y20" i="6"/>
  <c r="AQ17" i="12"/>
  <c r="AC18" i="12"/>
  <c r="AR18" i="12" s="1"/>
  <c r="AJ19" i="12"/>
  <c r="S20" i="12"/>
  <c r="AI19" i="9"/>
  <c r="AM19" i="9"/>
  <c r="AQ15" i="8"/>
  <c r="AQ17" i="8"/>
  <c r="AN19" i="8"/>
  <c r="S20" i="8"/>
  <c r="W20" i="8"/>
  <c r="AC29" i="9"/>
  <c r="Q32" i="6"/>
  <c r="AP28" i="12"/>
  <c r="Y32" i="12"/>
  <c r="AH31" i="7"/>
  <c r="AL31" i="7"/>
  <c r="AQ27" i="4"/>
  <c r="AC28" i="4"/>
  <c r="AN31" i="4"/>
  <c r="AH31" i="17"/>
  <c r="AL31" i="17"/>
  <c r="AP27" i="16"/>
  <c r="AM31" i="16"/>
  <c r="AG31" i="15"/>
  <c r="AK31" i="15"/>
  <c r="AQ27" i="14"/>
  <c r="AP29" i="14"/>
  <c r="AQ30" i="14"/>
  <c r="AH31" i="14"/>
  <c r="AL31" i="14"/>
  <c r="AN31" i="11"/>
  <c r="AQ28" i="10"/>
  <c r="AP30" i="10"/>
  <c r="AH31" i="10"/>
  <c r="AL31" i="10"/>
  <c r="AQ29" i="6"/>
  <c r="AJ31" i="6"/>
  <c r="AN31" i="6"/>
  <c r="S32" i="6"/>
  <c r="AH32" i="6" s="1"/>
  <c r="W32" i="6"/>
  <c r="AQ28" i="12"/>
  <c r="AJ31" i="12"/>
  <c r="AN31" i="12"/>
  <c r="AQ27" i="9"/>
  <c r="AQ28" i="9"/>
  <c r="AP29" i="9"/>
  <c r="AI31" i="9"/>
  <c r="AM31" i="9"/>
  <c r="AQ27" i="8"/>
  <c r="AP29" i="8"/>
  <c r="AC30" i="8"/>
  <c r="AN31" i="8"/>
  <c r="S32" i="8"/>
  <c r="W32" i="8"/>
  <c r="AL32" i="8" s="1"/>
  <c r="Q32" i="11"/>
  <c r="AP28" i="9"/>
  <c r="AC27" i="9"/>
  <c r="AQ30" i="7"/>
  <c r="AI31" i="7"/>
  <c r="AM31" i="7"/>
  <c r="AC27" i="4"/>
  <c r="AP28" i="4"/>
  <c r="AP30" i="4"/>
  <c r="AG31" i="4"/>
  <c r="AK31" i="4"/>
  <c r="AO31" i="4"/>
  <c r="AQ27" i="17"/>
  <c r="AI31" i="17"/>
  <c r="Y32" i="17"/>
  <c r="AQ27" i="16"/>
  <c r="AQ28" i="16"/>
  <c r="AC29" i="16"/>
  <c r="AR29" i="16" s="1"/>
  <c r="AN31" i="16"/>
  <c r="W32" i="16"/>
  <c r="AQ28" i="15"/>
  <c r="AH31" i="15"/>
  <c r="AL31" i="15"/>
  <c r="Q32" i="15"/>
  <c r="AF32" i="15" s="1"/>
  <c r="U32" i="15"/>
  <c r="AM31" i="14"/>
  <c r="AP27" i="11"/>
  <c r="AQ28" i="11"/>
  <c r="AK31" i="11"/>
  <c r="AO31" i="11"/>
  <c r="AC28" i="10"/>
  <c r="AR28" i="10" s="1"/>
  <c r="AP28" i="10"/>
  <c r="AI31" i="10"/>
  <c r="AM31" i="10"/>
  <c r="AC29" i="6"/>
  <c r="AP30" i="6"/>
  <c r="AG31" i="6"/>
  <c r="AK31" i="6"/>
  <c r="AO31" i="6"/>
  <c r="AG31" i="12"/>
  <c r="AK31" i="12"/>
  <c r="AN32" i="12"/>
  <c r="AN31" i="9"/>
  <c r="S32" i="9"/>
  <c r="W32" i="9"/>
  <c r="AL32" i="9" s="1"/>
  <c r="AL31" i="9"/>
  <c r="AQ29" i="8"/>
  <c r="AG31" i="8"/>
  <c r="AK31" i="8"/>
  <c r="AO31" i="8"/>
  <c r="AQ39" i="11"/>
  <c r="AR40" i="9"/>
  <c r="AP39" i="7"/>
  <c r="AC41" i="4"/>
  <c r="U44" i="4"/>
  <c r="AL44" i="11"/>
  <c r="AQ40" i="6"/>
  <c r="AQ41" i="9"/>
  <c r="W44" i="9"/>
  <c r="AQ39" i="7"/>
  <c r="AQ40" i="7"/>
  <c r="AJ43" i="7"/>
  <c r="AN43" i="7"/>
  <c r="W44" i="7"/>
  <c r="AL44" i="7" s="1"/>
  <c r="AP41" i="4"/>
  <c r="AC42" i="4"/>
  <c r="AJ43" i="4"/>
  <c r="AC40" i="17"/>
  <c r="AR40" i="17" s="1"/>
  <c r="AC41" i="17"/>
  <c r="AR41" i="17" s="1"/>
  <c r="AH43" i="17"/>
  <c r="AL43" i="17"/>
  <c r="Y44" i="17"/>
  <c r="AP39" i="16"/>
  <c r="AG43" i="16"/>
  <c r="AO43" i="16"/>
  <c r="AQ40" i="15"/>
  <c r="AI43" i="15"/>
  <c r="AM43" i="15"/>
  <c r="AP39" i="14"/>
  <c r="AC40" i="14"/>
  <c r="AR40" i="14" s="1"/>
  <c r="AP41" i="14"/>
  <c r="AH43" i="14"/>
  <c r="Y44" i="14"/>
  <c r="AO43" i="11"/>
  <c r="S44" i="11"/>
  <c r="AQ40" i="10"/>
  <c r="AC41" i="10"/>
  <c r="AR41" i="10" s="1"/>
  <c r="AJ43" i="10"/>
  <c r="AN43" i="10"/>
  <c r="AQ39" i="6"/>
  <c r="AC41" i="6"/>
  <c r="AR41" i="6" s="1"/>
  <c r="AH43" i="6"/>
  <c r="AL43" i="6"/>
  <c r="Y44" i="6"/>
  <c r="AQ40" i="12"/>
  <c r="AC42" i="12"/>
  <c r="AG43" i="12"/>
  <c r="AK43" i="12"/>
  <c r="AL43" i="9"/>
  <c r="Q44" i="9"/>
  <c r="Y44" i="9"/>
  <c r="AQ39" i="8"/>
  <c r="AP41" i="8"/>
  <c r="AI43" i="8"/>
  <c r="AM43" i="8"/>
  <c r="AR41" i="14"/>
  <c r="AP40" i="12"/>
  <c r="AP41" i="9"/>
  <c r="AP42" i="10"/>
  <c r="S44" i="6"/>
  <c r="AC39" i="9"/>
  <c r="AC40" i="7"/>
  <c r="AC41" i="7"/>
  <c r="AP42" i="7"/>
  <c r="AK43" i="7"/>
  <c r="AO43" i="7"/>
  <c r="AC39" i="4"/>
  <c r="AR39" i="4" s="1"/>
  <c r="AP40" i="4"/>
  <c r="AG43" i="4"/>
  <c r="AO43" i="4"/>
  <c r="AQ42" i="17"/>
  <c r="AI43" i="17"/>
  <c r="AM43" i="17"/>
  <c r="AC40" i="16"/>
  <c r="AR40" i="16" s="1"/>
  <c r="AH43" i="16"/>
  <c r="Y44" i="16"/>
  <c r="AC40" i="15"/>
  <c r="AJ43" i="15"/>
  <c r="AN43" i="15"/>
  <c r="S44" i="15"/>
  <c r="AQ39" i="14"/>
  <c r="AQ42" i="14"/>
  <c r="AI43" i="14"/>
  <c r="AM43" i="14"/>
  <c r="AC40" i="11"/>
  <c r="AP41" i="11"/>
  <c r="AH43" i="11"/>
  <c r="AL43" i="11"/>
  <c r="Y44" i="11"/>
  <c r="AC40" i="10"/>
  <c r="AG43" i="10"/>
  <c r="AK43" i="10"/>
  <c r="AO43" i="10"/>
  <c r="AC40" i="6"/>
  <c r="AQ42" i="6"/>
  <c r="AH44" i="6"/>
  <c r="AM43" i="6"/>
  <c r="AC41" i="12"/>
  <c r="AP42" i="12"/>
  <c r="AH43" i="12"/>
  <c r="AL43" i="12"/>
  <c r="Q44" i="12"/>
  <c r="U44" i="12"/>
  <c r="AI43" i="9"/>
  <c r="AM43" i="9"/>
  <c r="AC39" i="8"/>
  <c r="AQ41" i="8"/>
  <c r="AJ43" i="8"/>
  <c r="W44" i="8"/>
  <c r="AL44" i="8" s="1"/>
  <c r="N41" i="7"/>
  <c r="J44" i="7"/>
  <c r="AN44" i="7" s="1"/>
  <c r="N42" i="15"/>
  <c r="B44" i="15"/>
  <c r="AQ40" i="11"/>
  <c r="N39" i="10"/>
  <c r="AR39" i="10" s="1"/>
  <c r="N42" i="12"/>
  <c r="AH43" i="9"/>
  <c r="F44" i="12"/>
  <c r="N41" i="4"/>
  <c r="J44" i="4"/>
  <c r="AN44" i="4" s="1"/>
  <c r="AF43" i="4"/>
  <c r="AR42" i="17"/>
  <c r="AP42" i="17"/>
  <c r="F44" i="17"/>
  <c r="AJ44" i="17" s="1"/>
  <c r="AQ40" i="16"/>
  <c r="AK43" i="16"/>
  <c r="AF43" i="15"/>
  <c r="F44" i="15"/>
  <c r="AJ44" i="15" s="1"/>
  <c r="N41" i="11"/>
  <c r="AR41" i="11" s="1"/>
  <c r="N41" i="9"/>
  <c r="AR41" i="9" s="1"/>
  <c r="F44" i="9"/>
  <c r="AJ44" i="9" s="1"/>
  <c r="N40" i="8"/>
  <c r="AR40" i="8" s="1"/>
  <c r="B44" i="8"/>
  <c r="AF44" i="8" s="1"/>
  <c r="AN43" i="8"/>
  <c r="AR39" i="7"/>
  <c r="AP39" i="4"/>
  <c r="H44" i="16"/>
  <c r="AL44" i="16" s="1"/>
  <c r="AQ40" i="14"/>
  <c r="F44" i="11"/>
  <c r="AJ44" i="11" s="1"/>
  <c r="N40" i="10"/>
  <c r="AF43" i="10"/>
  <c r="B44" i="12"/>
  <c r="H32" i="7"/>
  <c r="H32" i="4"/>
  <c r="AL32" i="4" s="1"/>
  <c r="AQ30" i="17"/>
  <c r="AF31" i="4"/>
  <c r="J32" i="4"/>
  <c r="AN32" i="4" s="1"/>
  <c r="N27" i="17"/>
  <c r="AR27" i="17" s="1"/>
  <c r="H32" i="16"/>
  <c r="AP27" i="14"/>
  <c r="J32" i="14"/>
  <c r="AN32" i="14" s="1"/>
  <c r="N27" i="11"/>
  <c r="AR27" i="11" s="1"/>
  <c r="H32" i="11"/>
  <c r="AL32" i="11" s="1"/>
  <c r="N30" i="10"/>
  <c r="J32" i="6"/>
  <c r="AR28" i="12"/>
  <c r="B32" i="12"/>
  <c r="N27" i="9"/>
  <c r="N30" i="9"/>
  <c r="AR30" i="9" s="1"/>
  <c r="B32" i="9"/>
  <c r="AF32" i="9" s="1"/>
  <c r="J32" i="9"/>
  <c r="AN32" i="9" s="1"/>
  <c r="B32" i="8"/>
  <c r="AF32" i="8" s="1"/>
  <c r="F32" i="8"/>
  <c r="AJ32" i="8" s="1"/>
  <c r="J32" i="8"/>
  <c r="AN32" i="8" s="1"/>
  <c r="D32" i="7"/>
  <c r="AH32" i="7" s="1"/>
  <c r="N28" i="4"/>
  <c r="J32" i="17"/>
  <c r="J32" i="16"/>
  <c r="AN32" i="16" s="1"/>
  <c r="AP28" i="15"/>
  <c r="J32" i="15"/>
  <c r="J32" i="11"/>
  <c r="AN32" i="11" s="1"/>
  <c r="H32" i="6"/>
  <c r="N30" i="7"/>
  <c r="AR30" i="7" s="1"/>
  <c r="F32" i="7"/>
  <c r="AJ32" i="7" s="1"/>
  <c r="AQ29" i="4"/>
  <c r="D32" i="4"/>
  <c r="N29" i="14"/>
  <c r="AR29" i="14" s="1"/>
  <c r="D32" i="14"/>
  <c r="AH32" i="14" s="1"/>
  <c r="AQ30" i="10"/>
  <c r="B32" i="10"/>
  <c r="AF32" i="10" s="1"/>
  <c r="N27" i="6"/>
  <c r="AR27" i="6" s="1"/>
  <c r="N29" i="6"/>
  <c r="AM31" i="12"/>
  <c r="H32" i="9"/>
  <c r="N29" i="8"/>
  <c r="AR29" i="8" s="1"/>
  <c r="H32" i="8"/>
  <c r="AN19" i="15"/>
  <c r="F20" i="6"/>
  <c r="N17" i="4"/>
  <c r="AR17" i="4" s="1"/>
  <c r="D20" i="4"/>
  <c r="AJ19" i="11"/>
  <c r="H20" i="10"/>
  <c r="AL20" i="10" s="1"/>
  <c r="AP15" i="9"/>
  <c r="N17" i="8"/>
  <c r="N16" i="4"/>
  <c r="F20" i="4"/>
  <c r="J20" i="4"/>
  <c r="AN20" i="4" s="1"/>
  <c r="N15" i="16"/>
  <c r="AR15" i="16" s="1"/>
  <c r="H20" i="14"/>
  <c r="AN19" i="11"/>
  <c r="B20" i="12"/>
  <c r="D20" i="9"/>
  <c r="AH20" i="9" s="1"/>
  <c r="N15" i="8"/>
  <c r="B20" i="8"/>
  <c r="J20" i="8"/>
  <c r="AN20" i="8" s="1"/>
  <c r="AN19" i="17"/>
  <c r="F20" i="16"/>
  <c r="N18" i="7"/>
  <c r="AR18" i="7" s="1"/>
  <c r="F20" i="7"/>
  <c r="H20" i="16"/>
  <c r="F20" i="14"/>
  <c r="AJ20" i="14" s="1"/>
  <c r="H20" i="12"/>
  <c r="D20" i="16"/>
  <c r="AQ16" i="15"/>
  <c r="N18" i="15"/>
  <c r="N18" i="11"/>
  <c r="D20" i="11"/>
  <c r="H20" i="11"/>
  <c r="AL20" i="11" s="1"/>
  <c r="AP16" i="10"/>
  <c r="AQ18" i="10"/>
  <c r="AP18" i="6"/>
  <c r="AH19" i="6"/>
  <c r="AQ18" i="12"/>
  <c r="N17" i="9"/>
  <c r="N18" i="9"/>
  <c r="AR18" i="9" s="1"/>
  <c r="AP18" i="9"/>
  <c r="AJ19" i="9"/>
  <c r="AP15" i="8"/>
  <c r="D20" i="8"/>
  <c r="AP16" i="16"/>
  <c r="AN19" i="16"/>
  <c r="Y20" i="16"/>
  <c r="AQ17" i="16"/>
  <c r="AO19" i="16"/>
  <c r="AR16" i="17"/>
  <c r="D44" i="7"/>
  <c r="AI19" i="4"/>
  <c r="H20" i="4"/>
  <c r="H44" i="4"/>
  <c r="AP39" i="17"/>
  <c r="S20" i="16"/>
  <c r="AP28" i="16"/>
  <c r="N28" i="16"/>
  <c r="AR28" i="16" s="1"/>
  <c r="S20" i="14"/>
  <c r="N32" i="14"/>
  <c r="N17" i="7"/>
  <c r="AR17" i="7" s="1"/>
  <c r="AG43" i="7"/>
  <c r="N15" i="7"/>
  <c r="AR15" i="7" s="1"/>
  <c r="AQ18" i="7"/>
  <c r="AP27" i="7"/>
  <c r="N29" i="7"/>
  <c r="AF31" i="7"/>
  <c r="B32" i="7"/>
  <c r="AH43" i="7"/>
  <c r="F44" i="7"/>
  <c r="AJ44" i="7" s="1"/>
  <c r="AJ19" i="4"/>
  <c r="AQ39" i="4"/>
  <c r="B44" i="17"/>
  <c r="AP28" i="14"/>
  <c r="N28" i="14"/>
  <c r="AR28" i="14" s="1"/>
  <c r="H44" i="14"/>
  <c r="AL44" i="14" s="1"/>
  <c r="AL43" i="14"/>
  <c r="AP17" i="6"/>
  <c r="AO43" i="12"/>
  <c r="AC42" i="8"/>
  <c r="AP42" i="8"/>
  <c r="AC29" i="7"/>
  <c r="N40" i="7"/>
  <c r="N18" i="4"/>
  <c r="AM31" i="17"/>
  <c r="N17" i="16"/>
  <c r="AP42" i="16"/>
  <c r="N42" i="16"/>
  <c r="AL43" i="16"/>
  <c r="N27" i="15"/>
  <c r="AR27" i="15" s="1"/>
  <c r="AC30" i="15"/>
  <c r="AR30" i="15" s="1"/>
  <c r="AO31" i="15"/>
  <c r="AJ32" i="14"/>
  <c r="N29" i="9"/>
  <c r="J32" i="7"/>
  <c r="AN32" i="7" s="1"/>
  <c r="Q44" i="7"/>
  <c r="N27" i="4"/>
  <c r="AO31" i="17"/>
  <c r="AC16" i="15"/>
  <c r="AR16" i="15" s="1"/>
  <c r="AP17" i="14"/>
  <c r="AP42" i="14"/>
  <c r="N42" i="14"/>
  <c r="AR42" i="14" s="1"/>
  <c r="AG31" i="11"/>
  <c r="AP15" i="7"/>
  <c r="AQ17" i="7"/>
  <c r="H20" i="7"/>
  <c r="AL20" i="7" s="1"/>
  <c r="N28" i="7"/>
  <c r="AR28" i="7" s="1"/>
  <c r="N42" i="7"/>
  <c r="AR42" i="7" s="1"/>
  <c r="S44" i="7"/>
  <c r="N40" i="4"/>
  <c r="AR40" i="4" s="1"/>
  <c r="N42" i="4"/>
  <c r="AR42" i="4" s="1"/>
  <c r="AK43" i="4"/>
  <c r="AQ16" i="17"/>
  <c r="H20" i="17"/>
  <c r="AL20" i="17" s="1"/>
  <c r="AF32" i="17"/>
  <c r="AC17" i="16"/>
  <c r="AP17" i="16"/>
  <c r="S44" i="16"/>
  <c r="N41" i="15"/>
  <c r="AH19" i="11"/>
  <c r="U32" i="11"/>
  <c r="B20" i="7"/>
  <c r="AQ41" i="4"/>
  <c r="AQ30" i="12"/>
  <c r="AC30" i="12"/>
  <c r="AR30" i="12" s="1"/>
  <c r="J20" i="7"/>
  <c r="AN20" i="7" s="1"/>
  <c r="Q32" i="7"/>
  <c r="N15" i="4"/>
  <c r="N29" i="4"/>
  <c r="AQ28" i="17"/>
  <c r="AG31" i="16"/>
  <c r="AP40" i="16"/>
  <c r="AI31" i="11"/>
  <c r="D32" i="11"/>
  <c r="AH32" i="11" s="1"/>
  <c r="AG43" i="11"/>
  <c r="AQ28" i="4"/>
  <c r="S32" i="4"/>
  <c r="AJ31" i="4"/>
  <c r="AC28" i="17"/>
  <c r="AR28" i="17" s="1"/>
  <c r="W32" i="17"/>
  <c r="AI31" i="16"/>
  <c r="AG31" i="14"/>
  <c r="AP40" i="14"/>
  <c r="F32" i="11"/>
  <c r="AJ31" i="11"/>
  <c r="AK31" i="10"/>
  <c r="AF19" i="4"/>
  <c r="D44" i="4"/>
  <c r="AN43" i="4"/>
  <c r="AP15" i="17"/>
  <c r="AP18" i="17"/>
  <c r="AM19" i="17"/>
  <c r="AJ31" i="16"/>
  <c r="AP29" i="15"/>
  <c r="N29" i="15"/>
  <c r="AR29" i="15" s="1"/>
  <c r="N39" i="15"/>
  <c r="AC42" i="15"/>
  <c r="AI31" i="14"/>
  <c r="D44" i="11"/>
  <c r="AI43" i="11"/>
  <c r="F20" i="10"/>
  <c r="AJ20" i="10" s="1"/>
  <c r="AK19" i="10"/>
  <c r="AP30" i="7"/>
  <c r="AC15" i="4"/>
  <c r="AC29" i="4"/>
  <c r="AQ15" i="17"/>
  <c r="AP29" i="17"/>
  <c r="N29" i="17"/>
  <c r="AR29" i="17" s="1"/>
  <c r="AR39" i="17"/>
  <c r="AF43" i="17"/>
  <c r="AP15" i="15"/>
  <c r="N15" i="15"/>
  <c r="AQ39" i="15"/>
  <c r="Q44" i="15"/>
  <c r="AJ31" i="14"/>
  <c r="AQ16" i="10"/>
  <c r="AC16" i="10"/>
  <c r="AR16" i="10" s="1"/>
  <c r="AP16" i="7"/>
  <c r="AF43" i="7"/>
  <c r="F32" i="4"/>
  <c r="AJ32" i="4" s="1"/>
  <c r="W44" i="4"/>
  <c r="N15" i="17"/>
  <c r="AR15" i="17" s="1"/>
  <c r="N18" i="17"/>
  <c r="AQ39" i="17"/>
  <c r="Q44" i="17"/>
  <c r="B20" i="16"/>
  <c r="B32" i="16"/>
  <c r="S32" i="16"/>
  <c r="AH32" i="16" s="1"/>
  <c r="AJ44" i="16"/>
  <c r="AC39" i="15"/>
  <c r="AP39" i="15"/>
  <c r="B20" i="14"/>
  <c r="AK43" i="11"/>
  <c r="AP41" i="6"/>
  <c r="AQ41" i="12"/>
  <c r="N41" i="12"/>
  <c r="AQ16" i="8"/>
  <c r="N16" i="8"/>
  <c r="AR16" i="8" s="1"/>
  <c r="F20" i="8"/>
  <c r="AJ20" i="8" s="1"/>
  <c r="AJ19" i="8"/>
  <c r="AL19" i="17"/>
  <c r="AP15" i="16"/>
  <c r="AF19" i="16"/>
  <c r="J44" i="16"/>
  <c r="AL19" i="15"/>
  <c r="AQ42" i="15"/>
  <c r="AP15" i="14"/>
  <c r="AF19" i="14"/>
  <c r="U44" i="14"/>
  <c r="AQ16" i="11"/>
  <c r="B20" i="11"/>
  <c r="N29" i="11"/>
  <c r="AR29" i="11" s="1"/>
  <c r="AP29" i="11"/>
  <c r="AP40" i="11"/>
  <c r="AQ42" i="10"/>
  <c r="AQ27" i="12"/>
  <c r="N27" i="12"/>
  <c r="AR27" i="12" s="1"/>
  <c r="AO31" i="12"/>
  <c r="AQ16" i="9"/>
  <c r="N16" i="9"/>
  <c r="AR16" i="9" s="1"/>
  <c r="AP39" i="8"/>
  <c r="N39" i="8"/>
  <c r="D44" i="17"/>
  <c r="AH44" i="17" s="1"/>
  <c r="D44" i="15"/>
  <c r="AN32" i="10"/>
  <c r="AP39" i="10"/>
  <c r="Q44" i="10"/>
  <c r="AC44" i="10" s="1"/>
  <c r="AQ16" i="12"/>
  <c r="AC16" i="12"/>
  <c r="AP27" i="17"/>
  <c r="AF31" i="17"/>
  <c r="AP41" i="17"/>
  <c r="J20" i="16"/>
  <c r="Q32" i="16"/>
  <c r="AP27" i="15"/>
  <c r="AF31" i="15"/>
  <c r="AP41" i="15"/>
  <c r="J20" i="14"/>
  <c r="AN20" i="14" s="1"/>
  <c r="Q32" i="14"/>
  <c r="AC32" i="14" s="1"/>
  <c r="AN43" i="14"/>
  <c r="J44" i="14"/>
  <c r="B44" i="14"/>
  <c r="N15" i="11"/>
  <c r="AP15" i="11"/>
  <c r="AN20" i="10"/>
  <c r="N27" i="10"/>
  <c r="AR27" i="10" s="1"/>
  <c r="AI31" i="6"/>
  <c r="AP42" i="6"/>
  <c r="N42" i="6"/>
  <c r="AQ39" i="12"/>
  <c r="N39" i="12"/>
  <c r="AQ28" i="8"/>
  <c r="N28" i="8"/>
  <c r="D32" i="17"/>
  <c r="AH32" i="17" s="1"/>
  <c r="H44" i="17"/>
  <c r="AL44" i="17" s="1"/>
  <c r="N16" i="16"/>
  <c r="AR16" i="16" s="1"/>
  <c r="N30" i="16"/>
  <c r="AR30" i="16" s="1"/>
  <c r="D32" i="15"/>
  <c r="AH32" i="15" s="1"/>
  <c r="H44" i="15"/>
  <c r="N16" i="14"/>
  <c r="AR16" i="14" s="1"/>
  <c r="N30" i="14"/>
  <c r="AR30" i="14" s="1"/>
  <c r="D44" i="14"/>
  <c r="AH44" i="14" s="1"/>
  <c r="AP17" i="11"/>
  <c r="AP30" i="11"/>
  <c r="N30" i="11"/>
  <c r="AP15" i="10"/>
  <c r="N15" i="10"/>
  <c r="AP18" i="10"/>
  <c r="AC30" i="10"/>
  <c r="AR30" i="10" s="1"/>
  <c r="B32" i="6"/>
  <c r="AC39" i="12"/>
  <c r="AP39" i="12"/>
  <c r="AJ31" i="9"/>
  <c r="F32" i="9"/>
  <c r="AJ32" i="9" s="1"/>
  <c r="AQ39" i="9"/>
  <c r="N39" i="9"/>
  <c r="AC28" i="8"/>
  <c r="AP28" i="8"/>
  <c r="N17" i="17"/>
  <c r="AR17" i="17" s="1"/>
  <c r="AF19" i="17"/>
  <c r="F32" i="17"/>
  <c r="J44" i="17"/>
  <c r="N39" i="16"/>
  <c r="N17" i="15"/>
  <c r="AF19" i="15"/>
  <c r="F32" i="15"/>
  <c r="J44" i="15"/>
  <c r="AN44" i="15" s="1"/>
  <c r="N39" i="14"/>
  <c r="AR39" i="14" s="1"/>
  <c r="F44" i="14"/>
  <c r="AM19" i="10"/>
  <c r="AO31" i="10"/>
  <c r="B44" i="10"/>
  <c r="AP28" i="6"/>
  <c r="N28" i="6"/>
  <c r="AN20" i="12"/>
  <c r="AK19" i="12"/>
  <c r="AH19" i="8"/>
  <c r="D20" i="17"/>
  <c r="AH20" i="17" s="1"/>
  <c r="H32" i="17"/>
  <c r="N18" i="16"/>
  <c r="D20" i="15"/>
  <c r="H32" i="15"/>
  <c r="N40" i="15"/>
  <c r="N18" i="14"/>
  <c r="AR18" i="14" s="1"/>
  <c r="Y20" i="11"/>
  <c r="AN20" i="11" s="1"/>
  <c r="N18" i="10"/>
  <c r="AN19" i="10"/>
  <c r="AJ44" i="10"/>
  <c r="AP40" i="6"/>
  <c r="AG43" i="6"/>
  <c r="AM19" i="12"/>
  <c r="AJ31" i="8"/>
  <c r="AL43" i="8"/>
  <c r="F20" i="17"/>
  <c r="AF43" i="16"/>
  <c r="F20" i="15"/>
  <c r="AJ20" i="15" s="1"/>
  <c r="AP42" i="11"/>
  <c r="N42" i="11"/>
  <c r="AR42" i="11" s="1"/>
  <c r="U32" i="6"/>
  <c r="AO43" i="9"/>
  <c r="J44" i="9"/>
  <c r="AN44" i="9" s="1"/>
  <c r="AL31" i="8"/>
  <c r="D44" i="16"/>
  <c r="Q44" i="14"/>
  <c r="AP16" i="11"/>
  <c r="N16" i="11"/>
  <c r="AR16" i="11" s="1"/>
  <c r="AQ18" i="11"/>
  <c r="AP28" i="11"/>
  <c r="U32" i="10"/>
  <c r="AC32" i="10" s="1"/>
  <c r="N17" i="6"/>
  <c r="F32" i="6"/>
  <c r="AF31" i="16"/>
  <c r="N15" i="14"/>
  <c r="AF31" i="14"/>
  <c r="AC18" i="11"/>
  <c r="AP18" i="11"/>
  <c r="B32" i="11"/>
  <c r="B44" i="11"/>
  <c r="AP29" i="10"/>
  <c r="N29" i="10"/>
  <c r="AR29" i="10" s="1"/>
  <c r="F44" i="6"/>
  <c r="AJ44" i="6" s="1"/>
  <c r="AQ42" i="9"/>
  <c r="N42" i="9"/>
  <c r="AR42" i="9" s="1"/>
  <c r="AQ30" i="8"/>
  <c r="N30" i="8"/>
  <c r="AR30" i="8" s="1"/>
  <c r="AQ42" i="8"/>
  <c r="N42" i="8"/>
  <c r="AR42" i="8" s="1"/>
  <c r="AF19" i="11"/>
  <c r="AJ43" i="11"/>
  <c r="J44" i="11"/>
  <c r="AP15" i="6"/>
  <c r="AF19" i="6"/>
  <c r="AP29" i="6"/>
  <c r="AJ43" i="6"/>
  <c r="J44" i="6"/>
  <c r="AF43" i="9"/>
  <c r="H20" i="8"/>
  <c r="AP40" i="8"/>
  <c r="S44" i="8"/>
  <c r="Q44" i="6"/>
  <c r="AN19" i="12"/>
  <c r="AF43" i="12"/>
  <c r="J20" i="9"/>
  <c r="D44" i="10"/>
  <c r="AH44" i="10" s="1"/>
  <c r="D44" i="12"/>
  <c r="AH44" i="12" s="1"/>
  <c r="AP40" i="9"/>
  <c r="H44" i="9"/>
  <c r="Q20" i="8"/>
  <c r="AP27" i="10"/>
  <c r="AF31" i="10"/>
  <c r="AP41" i="10"/>
  <c r="J20" i="6"/>
  <c r="N15" i="12"/>
  <c r="AR15" i="12" s="1"/>
  <c r="AP27" i="12"/>
  <c r="N29" i="12"/>
  <c r="AR29" i="12" s="1"/>
  <c r="AF31" i="12"/>
  <c r="AP41" i="12"/>
  <c r="AP27" i="9"/>
  <c r="AP30" i="9"/>
  <c r="AP16" i="8"/>
  <c r="N18" i="8"/>
  <c r="AP30" i="8"/>
  <c r="D32" i="10"/>
  <c r="H44" i="10"/>
  <c r="N16" i="6"/>
  <c r="N30" i="6"/>
  <c r="D32" i="12"/>
  <c r="H44" i="12"/>
  <c r="AL44" i="12" s="1"/>
  <c r="AP17" i="9"/>
  <c r="AF31" i="9"/>
  <c r="N27" i="8"/>
  <c r="AR27" i="8" s="1"/>
  <c r="N41" i="8"/>
  <c r="AR41" i="8" s="1"/>
  <c r="AF43" i="8"/>
  <c r="Q20" i="11"/>
  <c r="N39" i="11"/>
  <c r="N17" i="10"/>
  <c r="AF19" i="10"/>
  <c r="F32" i="10"/>
  <c r="J44" i="10"/>
  <c r="AN44" i="10" s="1"/>
  <c r="Q20" i="6"/>
  <c r="N39" i="6"/>
  <c r="AR39" i="6" s="1"/>
  <c r="N17" i="12"/>
  <c r="AR17" i="12" s="1"/>
  <c r="AF19" i="12"/>
  <c r="F32" i="12"/>
  <c r="AJ32" i="12" s="1"/>
  <c r="J44" i="12"/>
  <c r="D32" i="9"/>
  <c r="AH32" i="9" s="1"/>
  <c r="D44" i="8"/>
  <c r="D20" i="10"/>
  <c r="H32" i="10"/>
  <c r="AL32" i="10" s="1"/>
  <c r="D20" i="12"/>
  <c r="AH20" i="12" s="1"/>
  <c r="AF31" i="8"/>
  <c r="F44" i="8"/>
  <c r="AJ44" i="8" s="1"/>
  <c r="AF43" i="11"/>
  <c r="AF43" i="6"/>
  <c r="D32" i="8"/>
  <c r="AF19" i="8"/>
  <c r="AF31" i="11"/>
  <c r="N15" i="6"/>
  <c r="AF31" i="6"/>
  <c r="N15" i="9"/>
  <c r="AF19" i="9"/>
  <c r="AC44" i="17" l="1"/>
  <c r="AN44" i="17"/>
  <c r="AJ32" i="17"/>
  <c r="AN32" i="17"/>
  <c r="AR42" i="16"/>
  <c r="AC32" i="16"/>
  <c r="AL44" i="15"/>
  <c r="AR41" i="15"/>
  <c r="AL32" i="15"/>
  <c r="AN32" i="15"/>
  <c r="AL20" i="15"/>
  <c r="AN20" i="15"/>
  <c r="AR19" i="15"/>
  <c r="AJ20" i="11"/>
  <c r="AR16" i="12"/>
  <c r="AR17" i="8"/>
  <c r="AR30" i="11"/>
  <c r="AC32" i="11"/>
  <c r="AR17" i="10"/>
  <c r="AN32" i="6"/>
  <c r="AN44" i="12"/>
  <c r="AF32" i="12"/>
  <c r="AR27" i="9"/>
  <c r="AR39" i="8"/>
  <c r="AR18" i="8"/>
  <c r="AR41" i="7"/>
  <c r="AL32" i="7"/>
  <c r="AC32" i="7"/>
  <c r="AH20" i="7"/>
  <c r="AF44" i="4"/>
  <c r="AR17" i="14"/>
  <c r="AR18" i="11"/>
  <c r="AF20" i="10"/>
  <c r="AR30" i="6"/>
  <c r="AR28" i="6"/>
  <c r="AR16" i="7"/>
  <c r="AJ44" i="4"/>
  <c r="AJ20" i="7"/>
  <c r="AH20" i="14"/>
  <c r="AR18" i="10"/>
  <c r="AH20" i="11"/>
  <c r="AC20" i="7"/>
  <c r="AR15" i="11"/>
  <c r="AR16" i="6"/>
  <c r="AC20" i="10"/>
  <c r="AN20" i="6"/>
  <c r="AR17" i="9"/>
  <c r="AR15" i="9"/>
  <c r="AF20" i="12"/>
  <c r="AC32" i="15"/>
  <c r="AR27" i="14"/>
  <c r="AL32" i="17"/>
  <c r="AR29" i="9"/>
  <c r="AC32" i="9"/>
  <c r="AH44" i="8"/>
  <c r="AR42" i="10"/>
  <c r="AN44" i="16"/>
  <c r="AH44" i="9"/>
  <c r="AL32" i="12"/>
  <c r="AL20" i="12"/>
  <c r="AR39" i="16"/>
  <c r="AC44" i="16"/>
  <c r="AH44" i="16"/>
  <c r="AL32" i="16"/>
  <c r="AJ20" i="16"/>
  <c r="AR18" i="16"/>
  <c r="AL20" i="16"/>
  <c r="AH44" i="15"/>
  <c r="AC44" i="15"/>
  <c r="AR15" i="15"/>
  <c r="AR17" i="15"/>
  <c r="AR18" i="15"/>
  <c r="AJ32" i="15"/>
  <c r="AC20" i="15"/>
  <c r="AJ44" i="14"/>
  <c r="AN44" i="14"/>
  <c r="AC44" i="11"/>
  <c r="AR39" i="11"/>
  <c r="AH44" i="11"/>
  <c r="AL44" i="10"/>
  <c r="AH20" i="10"/>
  <c r="AR15" i="10"/>
  <c r="AC44" i="6"/>
  <c r="AN44" i="6"/>
  <c r="AR42" i="6"/>
  <c r="AL32" i="6"/>
  <c r="AR15" i="6"/>
  <c r="AR41" i="12"/>
  <c r="AJ44" i="12"/>
  <c r="AC44" i="12"/>
  <c r="AC32" i="12"/>
  <c r="AH32" i="12"/>
  <c r="AC20" i="12"/>
  <c r="AL44" i="9"/>
  <c r="AC44" i="9"/>
  <c r="AC20" i="9"/>
  <c r="AC32" i="8"/>
  <c r="AL20" i="8"/>
  <c r="AR15" i="8"/>
  <c r="AR27" i="4"/>
  <c r="AJ20" i="4"/>
  <c r="AR18" i="4"/>
  <c r="AH20" i="4"/>
  <c r="AC20" i="4"/>
  <c r="AR42" i="15"/>
  <c r="AR40" i="11"/>
  <c r="AR40" i="6"/>
  <c r="AR42" i="12"/>
  <c r="N20" i="9"/>
  <c r="AH20" i="8"/>
  <c r="AR41" i="4"/>
  <c r="AH32" i="4"/>
  <c r="AR28" i="4"/>
  <c r="AJ20" i="17"/>
  <c r="AR15" i="14"/>
  <c r="AL20" i="14"/>
  <c r="AJ20" i="6"/>
  <c r="AR17" i="6"/>
  <c r="AR18" i="17"/>
  <c r="AC20" i="16"/>
  <c r="AR16" i="4"/>
  <c r="AJ20" i="9"/>
  <c r="AN20" i="9"/>
  <c r="AC20" i="6"/>
  <c r="AC20" i="8"/>
  <c r="AN20" i="16"/>
  <c r="AC20" i="14"/>
  <c r="AL20" i="4"/>
  <c r="AJ32" i="6"/>
  <c r="AC32" i="17"/>
  <c r="AR29" i="6"/>
  <c r="AH32" i="8"/>
  <c r="AC32" i="6"/>
  <c r="AR28" i="8"/>
  <c r="AC44" i="8"/>
  <c r="AN44" i="11"/>
  <c r="AR39" i="9"/>
  <c r="AC44" i="7"/>
  <c r="AH44" i="7"/>
  <c r="AC44" i="4"/>
  <c r="AR39" i="15"/>
  <c r="AF44" i="12"/>
  <c r="AR40" i="10"/>
  <c r="AC44" i="14"/>
  <c r="AR40" i="15"/>
  <c r="AF44" i="9"/>
  <c r="AR40" i="7"/>
  <c r="AR17" i="16"/>
  <c r="N20" i="7"/>
  <c r="AF20" i="7"/>
  <c r="N44" i="8"/>
  <c r="N44" i="15"/>
  <c r="AH44" i="4"/>
  <c r="N44" i="4"/>
  <c r="N32" i="15"/>
  <c r="AC20" i="11"/>
  <c r="AF44" i="11"/>
  <c r="N44" i="11"/>
  <c r="AF44" i="6"/>
  <c r="AR39" i="12"/>
  <c r="N32" i="17"/>
  <c r="N32" i="8"/>
  <c r="AF32" i="6"/>
  <c r="N32" i="6"/>
  <c r="N44" i="14"/>
  <c r="AF44" i="14"/>
  <c r="AF32" i="16"/>
  <c r="N32" i="16"/>
  <c r="N32" i="12"/>
  <c r="N44" i="17"/>
  <c r="AF44" i="17"/>
  <c r="N20" i="16"/>
  <c r="AF20" i="16"/>
  <c r="AR29" i="4"/>
  <c r="AF32" i="11"/>
  <c r="N32" i="11"/>
  <c r="AH32" i="10"/>
  <c r="N32" i="10"/>
  <c r="N20" i="8"/>
  <c r="AH20" i="15"/>
  <c r="N20" i="15"/>
  <c r="N44" i="10"/>
  <c r="AF44" i="10"/>
  <c r="N44" i="6"/>
  <c r="N32" i="9"/>
  <c r="AF20" i="8"/>
  <c r="N20" i="11"/>
  <c r="AF20" i="11"/>
  <c r="N20" i="14"/>
  <c r="AF20" i="14"/>
  <c r="AR15" i="4"/>
  <c r="N32" i="4"/>
  <c r="N20" i="4"/>
  <c r="AF20" i="6"/>
  <c r="AH20" i="16"/>
  <c r="N20" i="6"/>
  <c r="N20" i="17"/>
  <c r="N44" i="16"/>
  <c r="AC32" i="4"/>
  <c r="AR32" i="14"/>
  <c r="N44" i="7"/>
  <c r="N20" i="10"/>
  <c r="AJ32" i="10"/>
  <c r="N20" i="12"/>
  <c r="N44" i="12"/>
  <c r="N32" i="7"/>
  <c r="AF32" i="7"/>
  <c r="AF32" i="14"/>
  <c r="AF44" i="7"/>
  <c r="AJ32" i="11"/>
  <c r="N44" i="9"/>
  <c r="AF44" i="15"/>
  <c r="AR29" i="7"/>
  <c r="AL44" i="4"/>
  <c r="AR20" i="9" l="1"/>
  <c r="AR20" i="15"/>
  <c r="AR20" i="17"/>
  <c r="AR20" i="11"/>
  <c r="AR20" i="8"/>
  <c r="AR32" i="10"/>
  <c r="AR32" i="7"/>
  <c r="AR20" i="6"/>
  <c r="AR44" i="17"/>
  <c r="AR44" i="11"/>
  <c r="AR44" i="12"/>
  <c r="AR32" i="12"/>
  <c r="AR32" i="16"/>
  <c r="AR44" i="6"/>
  <c r="AR20" i="10"/>
  <c r="AR20" i="4"/>
  <c r="AR32" i="15"/>
  <c r="AR44" i="14"/>
  <c r="AR44" i="4"/>
  <c r="AR32" i="9"/>
  <c r="AR32" i="4"/>
  <c r="AR32" i="11"/>
  <c r="AR44" i="7"/>
  <c r="AR44" i="10"/>
  <c r="AR32" i="6"/>
  <c r="AR44" i="15"/>
  <c r="AR32" i="8"/>
  <c r="AR44" i="8"/>
  <c r="AR20" i="16"/>
  <c r="AR32" i="17"/>
  <c r="AR20" i="12"/>
  <c r="AR44" i="9"/>
  <c r="AR44" i="16"/>
  <c r="AR20" i="14"/>
  <c r="AR20" i="7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<sst xmlns="http://schemas.openxmlformats.org/spreadsheetml/2006/main" count="3300" uniqueCount="40">
  <si>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</si>
  <si>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</si>
  <si>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</si>
  <si>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</si>
  <si>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</si>
  <si>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</si>
  <si>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</si>
  <si>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</si>
  <si>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</si>
  <si>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</si>
  <si>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</si>
  <si>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</si>
  <si>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</si>
  <si>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</si>
  <si>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</si>
  <si>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</si>
  <si>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</si>
  <si>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</si>
  <si>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</si>
  <si>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</si>
  <si>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</si>
  <si>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</si>
  <si>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</si>
  <si>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</si>
  <si>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</si>
  <si>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</si>
  <si>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</si>
  <si>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</si>
  <si>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</si>
  <si>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</si>
  <si>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</si>
  <si>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</si>
  <si>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</si>
  <si>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</si>
  <si>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</si>
  <si>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</si>
  <si>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</si>
  <si>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2008 T2</t>
  </si>
  <si>
    <t>https://www.inegi.org.mx/programas/enoe/15ymas/#microdatos</t>
  </si>
  <si>
    <t>Matriz Hussmanns, estado de Quintana Roo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</si>
</sst>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/>
      <right/>
      <top style="mediumDashed">
        <color indexed="64"/>
      </top>
      <bottom style="medium">
        <color indexed="64"/>
      </bottom>
      <diagonal/>
    </border>
  </borders>
  <cellStyleXfs count="53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51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6" xfId="3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0" borderId="18" xfId="3" applyNumberFormat="1" applyFont="1" applyFill="1" applyBorder="1" applyAlignment="1">
      <alignment horizontal="center" vertical="center"/>
    </xf>
    <xf numFmtId="3" fontId="11" fillId="4" borderId="27" xfId="3" applyNumberFormat="1" applyFont="1" applyFill="1" applyBorder="1" applyAlignment="1">
      <alignment horizontal="center" vertical="center"/>
    </xf>
    <xf numFmtId="3" fontId="8" fillId="0" borderId="28" xfId="3" applyNumberFormat="1" applyFont="1" applyFill="1" applyBorder="1" applyAlignment="1">
      <alignment horizontal="center" vertical="center"/>
    </xf>
    <xf numFmtId="3" fontId="7" fillId="3" borderId="27" xfId="2" applyNumberFormat="1" applyFont="1" applyFill="1" applyBorder="1" applyAlignment="1">
      <alignment horizontal="center" vertical="center"/>
    </xf>
    <xf numFmtId="3" fontId="7" fillId="3" borderId="24" xfId="2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0" fontId="13" fillId="0" borderId="0" xfId="1" applyFont="1" applyFill="1" applyAlignment="1">
      <alignment vertical="center"/>
    </xf>
    <xf numFmtId="0" fontId="13" fillId="0" borderId="0" xfId="1" applyFont="1" applyFill="1" applyAlignment="1">
      <alignment horizontal="right" vertical="center"/>
    </xf>
    <xf numFmtId="17" fontId="13" fillId="0" borderId="0" xfId="1" applyNumberFormat="1" applyFont="1" applyFill="1" applyAlignment="1">
      <alignment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25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3" fontId="6" fillId="3" borderId="29" xfId="3" applyNumberFormat="1" applyFont="1" applyFill="1" applyBorder="1" applyAlignment="1">
      <alignment horizontal="center" vertical="center"/>
    </xf>
  </cellXfs>
  <cellStyles count="53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  <cellStyle name="style1706551250959" xfId="29" xr:uid="{CF0A784E-B0CE-400A-835F-D54BF336C893}"/>
    <cellStyle name="style1706551251011" xfId="31" xr:uid="{9EB122E8-5930-4E5E-898E-5BB2DCFD51E2}"/>
    <cellStyle name="style1706551251059" xfId="36" xr:uid="{066079D0-7380-437F-915E-BEBC6B953104}"/>
    <cellStyle name="style1706551251101" xfId="32" xr:uid="{98FC6AD2-30CA-4701-BE17-449618FCC26B}"/>
    <cellStyle name="style1706551251146" xfId="33" xr:uid="{E99E48D4-7451-4791-9916-AF1937D54161}"/>
    <cellStyle name="style1706551251199" xfId="37" xr:uid="{F3881BA9-F78A-4D1F-8520-C9EA286371D6}"/>
    <cellStyle name="style1706551253051" xfId="30" xr:uid="{AA1658CE-F739-48E9-815A-7B6D05C25FEC}"/>
    <cellStyle name="style1706551253790" xfId="34" xr:uid="{D0052DD8-A247-49A0-9C09-2957CBB385B0}"/>
    <cellStyle name="style1706551253952" xfId="35" xr:uid="{D5989E08-E510-4FC4-B79C-9D6703C3A1A3}"/>
    <cellStyle name="style1709220616115" xfId="38" xr:uid="{2CA78A4F-B054-42B8-9C7D-6DA1FCC88280}"/>
    <cellStyle name="style1709220616146" xfId="40" xr:uid="{2876E902-45FF-42E0-9B2B-B70F57702C94}"/>
    <cellStyle name="style1709220616231" xfId="41" xr:uid="{1E4470FB-638E-448D-9E60-A3A178C8F94E}"/>
    <cellStyle name="style1709220616262" xfId="42" xr:uid="{E6D6CEE6-DBE9-4D7E-B19B-CC47551CBB3A}"/>
    <cellStyle name="style1709220617317" xfId="39" xr:uid="{4E01039F-3BB6-463A-9060-EEEABF1C6840}"/>
    <cellStyle name="style1709220617696" xfId="43" xr:uid="{481C1684-C397-4C85-83FD-DF60DA352138}"/>
    <cellStyle name="style1709220617796" xfId="44" xr:uid="{02C5525B-F866-43C8-A1BB-54D82116520B}"/>
    <cellStyle name="style1709220618198" xfId="45" xr:uid="{D5554AA6-FC10-4DE9-A898-57D181AB7BFA}"/>
    <cellStyle name="style1730304669678" xfId="46" xr:uid="{710A6B78-86CF-451B-98A5-AA187DAD6486}"/>
    <cellStyle name="style1730304669725" xfId="48" xr:uid="{C4BAF662-92AD-47F8-ABD6-B94A9A7A0B67}"/>
    <cellStyle name="style1730304669809" xfId="49" xr:uid="{208093D2-29BA-4E61-B8DF-F3B8461E76B1}"/>
    <cellStyle name="style1730304669863" xfId="51" xr:uid="{BAC39B7C-D40E-4112-9230-A015821EAFF9}"/>
    <cellStyle name="style1730304671327" xfId="47" xr:uid="{336158EA-9630-4F2A-A479-486B9EF4ED59}"/>
    <cellStyle name="style1730304671866" xfId="50" xr:uid="{07E32CB8-3F7E-4091-9572-66431A344D69}"/>
    <cellStyle name="style1730304671982" xfId="52" xr:uid="{D17C9201-BDC1-4DD6-9ADA-61BE1E88AA0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37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7274710</v>
      </c>
      <c r="C15" s="2"/>
      <c r="D15" s="2">
        <v>3626620</v>
      </c>
      <c r="E15" s="2"/>
      <c r="F15" s="2">
        <v>3492260</v>
      </c>
      <c r="G15" s="2"/>
      <c r="H15" s="2">
        <v>11500270</v>
      </c>
      <c r="I15" s="2"/>
      <c r="J15" s="2">
        <v>0</v>
      </c>
      <c r="K15" s="2"/>
      <c r="L15" s="1">
        <f t="shared" ref="L15:M18" si="0">B15+D15+F15+H15+J15</f>
        <v>25893860</v>
      </c>
      <c r="M15" s="12">
        <f t="shared" si="0"/>
        <v>0</v>
      </c>
      <c r="N15" s="13">
        <f>L15+M15</f>
        <v>25893860</v>
      </c>
      <c r="P15" s="3" t="s">
        <v>12</v>
      </c>
      <c r="Q15" s="2">
        <v>1222</v>
      </c>
      <c r="R15" s="2">
        <v>0</v>
      </c>
      <c r="S15" s="2">
        <v>625</v>
      </c>
      <c r="T15" s="2">
        <v>0</v>
      </c>
      <c r="U15" s="2">
        <v>926</v>
      </c>
      <c r="V15" s="2">
        <v>0</v>
      </c>
      <c r="W15" s="2">
        <v>2376</v>
      </c>
      <c r="X15" s="2">
        <v>0</v>
      </c>
      <c r="Y15" s="2">
        <v>155</v>
      </c>
      <c r="Z15" s="2">
        <v>0</v>
      </c>
      <c r="AA15" s="1">
        <f t="shared" ref="AA15:AB18" si="1">Q15+S15+U15+W15+Y15</f>
        <v>5304</v>
      </c>
      <c r="AB15" s="12">
        <f t="shared" si="1"/>
        <v>0</v>
      </c>
      <c r="AC15" s="13">
        <f>AA15+AB15</f>
        <v>5304</v>
      </c>
      <c r="AE15" s="3" t="s">
        <v>12</v>
      </c>
      <c r="AF15" s="2">
        <f t="shared" ref="AF15:AR18" si="2">IFERROR(B15/Q15, "N.A.")</f>
        <v>5953.1178396072009</v>
      </c>
      <c r="AG15" s="2" t="str">
        <f t="shared" si="2"/>
        <v>N.A.</v>
      </c>
      <c r="AH15" s="2">
        <f t="shared" si="2"/>
        <v>5802.5919999999996</v>
      </c>
      <c r="AI15" s="2" t="str">
        <f t="shared" si="2"/>
        <v>N.A.</v>
      </c>
      <c r="AJ15" s="2">
        <f t="shared" si="2"/>
        <v>3771.3390928725703</v>
      </c>
      <c r="AK15" s="2" t="str">
        <f t="shared" si="2"/>
        <v>N.A.</v>
      </c>
      <c r="AL15" s="2">
        <f t="shared" si="2"/>
        <v>4840.1809764309764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4881.9494720965313</v>
      </c>
      <c r="AQ15" s="16" t="str">
        <f t="shared" si="2"/>
        <v>N.A.</v>
      </c>
      <c r="AR15" s="13">
        <f t="shared" si="2"/>
        <v>4881.9494720965313</v>
      </c>
    </row>
    <row r="16" spans="1:44" ht="15" customHeight="1" thickBot="1" x14ac:dyDescent="0.3">
      <c r="A16" s="3" t="s">
        <v>13</v>
      </c>
      <c r="B16" s="2">
        <v>4314055</v>
      </c>
      <c r="C16" s="2">
        <v>939900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4314055</v>
      </c>
      <c r="M16" s="12">
        <f t="shared" si="0"/>
        <v>939900</v>
      </c>
      <c r="N16" s="13">
        <f>L16+M16</f>
        <v>5253955</v>
      </c>
      <c r="P16" s="3" t="s">
        <v>13</v>
      </c>
      <c r="Q16" s="2">
        <v>1379</v>
      </c>
      <c r="R16" s="2">
        <v>230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1379</v>
      </c>
      <c r="AB16" s="12">
        <f t="shared" si="1"/>
        <v>230</v>
      </c>
      <c r="AC16" s="13">
        <f>AA16+AB16</f>
        <v>1609</v>
      </c>
      <c r="AE16" s="3" t="s">
        <v>13</v>
      </c>
      <c r="AF16" s="2">
        <f t="shared" si="2"/>
        <v>3128.3937635968091</v>
      </c>
      <c r="AG16" s="2">
        <f t="shared" si="2"/>
        <v>4086.521739130435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3128.3937635968091</v>
      </c>
      <c r="AQ16" s="16">
        <f t="shared" si="2"/>
        <v>4086.521739130435</v>
      </c>
      <c r="AR16" s="13">
        <f t="shared" si="2"/>
        <v>3265.3542573026725</v>
      </c>
    </row>
    <row r="17" spans="1:44" ht="15" customHeight="1" thickBot="1" x14ac:dyDescent="0.3">
      <c r="A17" s="3" t="s">
        <v>14</v>
      </c>
      <c r="B17" s="2">
        <v>12498699.999999998</v>
      </c>
      <c r="C17" s="2">
        <v>80021045</v>
      </c>
      <c r="D17" s="2">
        <v>2023700</v>
      </c>
      <c r="E17" s="2">
        <v>10800750</v>
      </c>
      <c r="F17" s="2"/>
      <c r="G17" s="2">
        <v>8714000</v>
      </c>
      <c r="H17" s="2"/>
      <c r="I17" s="2">
        <v>4429000</v>
      </c>
      <c r="J17" s="2">
        <v>0</v>
      </c>
      <c r="K17" s="2"/>
      <c r="L17" s="1">
        <f t="shared" si="0"/>
        <v>14522399.999999998</v>
      </c>
      <c r="M17" s="12">
        <f t="shared" si="0"/>
        <v>103964795</v>
      </c>
      <c r="N17" s="13">
        <f>L17+M17</f>
        <v>118487195</v>
      </c>
      <c r="P17" s="3" t="s">
        <v>14</v>
      </c>
      <c r="Q17" s="2">
        <v>2632</v>
      </c>
      <c r="R17" s="2">
        <v>11407</v>
      </c>
      <c r="S17" s="2">
        <v>258</v>
      </c>
      <c r="T17" s="2">
        <v>766</v>
      </c>
      <c r="U17" s="2">
        <v>0</v>
      </c>
      <c r="V17" s="2">
        <v>684</v>
      </c>
      <c r="W17" s="2">
        <v>0</v>
      </c>
      <c r="X17" s="2">
        <v>103</v>
      </c>
      <c r="Y17" s="2">
        <v>75</v>
      </c>
      <c r="Z17" s="2">
        <v>0</v>
      </c>
      <c r="AA17" s="1">
        <f t="shared" si="1"/>
        <v>2965</v>
      </c>
      <c r="AB17" s="12">
        <f t="shared" si="1"/>
        <v>12960</v>
      </c>
      <c r="AC17" s="13">
        <f>AA17+AB17</f>
        <v>15925</v>
      </c>
      <c r="AE17" s="3" t="s">
        <v>14</v>
      </c>
      <c r="AF17" s="2">
        <f t="shared" si="2"/>
        <v>4748.7462006079022</v>
      </c>
      <c r="AG17" s="2">
        <f t="shared" si="2"/>
        <v>7015.0824055404573</v>
      </c>
      <c r="AH17" s="2">
        <f t="shared" si="2"/>
        <v>7843.7984496124027</v>
      </c>
      <c r="AI17" s="2">
        <f t="shared" si="2"/>
        <v>14100.195822454309</v>
      </c>
      <c r="AJ17" s="2" t="str">
        <f t="shared" si="2"/>
        <v>N.A.</v>
      </c>
      <c r="AK17" s="2">
        <f t="shared" si="2"/>
        <v>12739.766081871345</v>
      </c>
      <c r="AL17" s="2" t="str">
        <f t="shared" si="2"/>
        <v>N.A.</v>
      </c>
      <c r="AM17" s="2">
        <f t="shared" si="2"/>
        <v>43000</v>
      </c>
      <c r="AN17" s="2">
        <f t="shared" si="2"/>
        <v>0</v>
      </c>
      <c r="AO17" s="2" t="str">
        <f t="shared" si="2"/>
        <v>N.A.</v>
      </c>
      <c r="AP17" s="15">
        <f t="shared" si="2"/>
        <v>4897.9426644182122</v>
      </c>
      <c r="AQ17" s="16">
        <f t="shared" si="2"/>
        <v>8021.9749228395058</v>
      </c>
      <c r="AR17" s="13">
        <f t="shared" si="2"/>
        <v>7440.326216640502</v>
      </c>
    </row>
    <row r="18" spans="1:44" ht="15" customHeight="1" thickBot="1" x14ac:dyDescent="0.3">
      <c r="A18" s="3" t="s">
        <v>15</v>
      </c>
      <c r="B18" s="2">
        <v>899130</v>
      </c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899130</v>
      </c>
      <c r="M18" s="12">
        <f t="shared" si="0"/>
        <v>0</v>
      </c>
      <c r="N18" s="13">
        <f>L18+M18</f>
        <v>899130</v>
      </c>
      <c r="P18" s="3" t="s">
        <v>15</v>
      </c>
      <c r="Q18" s="2">
        <v>198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198</v>
      </c>
      <c r="AB18" s="12">
        <f t="shared" si="1"/>
        <v>0</v>
      </c>
      <c r="AC18" s="18">
        <f>AA18+AB18</f>
        <v>198</v>
      </c>
      <c r="AE18" s="3" t="s">
        <v>15</v>
      </c>
      <c r="AF18" s="2">
        <f t="shared" si="2"/>
        <v>4541.060606060606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4541.060606060606</v>
      </c>
      <c r="AQ18" s="16" t="str">
        <f t="shared" si="2"/>
        <v>N.A.</v>
      </c>
      <c r="AR18" s="13">
        <f t="shared" si="2"/>
        <v>4541.060606060606</v>
      </c>
    </row>
    <row r="19" spans="1:44" ht="15" customHeight="1" thickBot="1" x14ac:dyDescent="0.3">
      <c r="A19" s="4" t="s">
        <v>16</v>
      </c>
      <c r="B19" s="2">
        <f t="shared" ref="B19:K19" si="3">SUM(B15:B18)</f>
        <v>24986595</v>
      </c>
      <c r="C19" s="2">
        <f t="shared" si="3"/>
        <v>80960945</v>
      </c>
      <c r="D19" s="2">
        <f t="shared" si="3"/>
        <v>5650320</v>
      </c>
      <c r="E19" s="2">
        <f t="shared" si="3"/>
        <v>10800750</v>
      </c>
      <c r="F19" s="2">
        <f t="shared" si="3"/>
        <v>3492260</v>
      </c>
      <c r="G19" s="2">
        <f t="shared" si="3"/>
        <v>8714000</v>
      </c>
      <c r="H19" s="2">
        <f t="shared" si="3"/>
        <v>11500270</v>
      </c>
      <c r="I19" s="2">
        <f t="shared" si="3"/>
        <v>4429000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45629445</v>
      </c>
      <c r="M19" s="12">
        <f t="shared" ref="M19" si="5">C19+E19+G19+I19+K19</f>
        <v>104904695</v>
      </c>
      <c r="N19" s="18">
        <f>L19+M19</f>
        <v>150534140</v>
      </c>
      <c r="P19" s="4" t="s">
        <v>16</v>
      </c>
      <c r="Q19" s="2">
        <f t="shared" ref="Q19:Z19" si="6">SUM(Q15:Q18)</f>
        <v>5431</v>
      </c>
      <c r="R19" s="2">
        <f t="shared" si="6"/>
        <v>11637</v>
      </c>
      <c r="S19" s="2">
        <f t="shared" si="6"/>
        <v>883</v>
      </c>
      <c r="T19" s="2">
        <f t="shared" si="6"/>
        <v>766</v>
      </c>
      <c r="U19" s="2">
        <f t="shared" si="6"/>
        <v>926</v>
      </c>
      <c r="V19" s="2">
        <f t="shared" si="6"/>
        <v>684</v>
      </c>
      <c r="W19" s="2">
        <f t="shared" si="6"/>
        <v>2376</v>
      </c>
      <c r="X19" s="2">
        <f t="shared" si="6"/>
        <v>103</v>
      </c>
      <c r="Y19" s="2">
        <f t="shared" si="6"/>
        <v>230</v>
      </c>
      <c r="Z19" s="2">
        <f t="shared" si="6"/>
        <v>0</v>
      </c>
      <c r="AA19" s="1">
        <f t="shared" ref="AA19" si="7">Q19+S19+U19+W19+Y19</f>
        <v>9846</v>
      </c>
      <c r="AB19" s="12">
        <f t="shared" ref="AB19" si="8">R19+T19+V19+X19+Z19</f>
        <v>13190</v>
      </c>
      <c r="AC19" s="13">
        <f>AA19+AB19</f>
        <v>23036</v>
      </c>
      <c r="AE19" s="4" t="s">
        <v>16</v>
      </c>
      <c r="AF19" s="2">
        <f t="shared" ref="AF19:AO19" si="9">IFERROR(B19/Q19, "N.A.")</f>
        <v>4600.7355919720121</v>
      </c>
      <c r="AG19" s="2">
        <f t="shared" si="9"/>
        <v>6957.2007390220851</v>
      </c>
      <c r="AH19" s="2">
        <f t="shared" si="9"/>
        <v>6399.0033975084934</v>
      </c>
      <c r="AI19" s="2">
        <f t="shared" si="9"/>
        <v>14100.195822454309</v>
      </c>
      <c r="AJ19" s="2">
        <f t="shared" si="9"/>
        <v>3771.3390928725703</v>
      </c>
      <c r="AK19" s="2">
        <f t="shared" si="9"/>
        <v>12739.766081871345</v>
      </c>
      <c r="AL19" s="2">
        <f t="shared" si="9"/>
        <v>4840.1809764309764</v>
      </c>
      <c r="AM19" s="2">
        <f t="shared" si="9"/>
        <v>43000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4634.3129189518586</v>
      </c>
      <c r="AQ19" s="16">
        <f t="shared" ref="AQ19" si="11">IFERROR(M19/AB19, "N.A.")</f>
        <v>7953.3506444275963</v>
      </c>
      <c r="AR19" s="13">
        <f t="shared" ref="AR19" si="12">IFERROR(N19/AC19, "N.A.")</f>
        <v>6534.7343288765414</v>
      </c>
    </row>
    <row r="20" spans="1:44" ht="15" customHeight="1" thickBot="1" x14ac:dyDescent="0.3">
      <c r="A20" s="5" t="s">
        <v>0</v>
      </c>
      <c r="B20" s="48">
        <f>B19+C19</f>
        <v>105947540</v>
      </c>
      <c r="C20" s="49"/>
      <c r="D20" s="48">
        <f>D19+E19</f>
        <v>16451070</v>
      </c>
      <c r="E20" s="49"/>
      <c r="F20" s="48">
        <f>F19+G19</f>
        <v>12206260</v>
      </c>
      <c r="G20" s="49"/>
      <c r="H20" s="48">
        <f>H19+I19</f>
        <v>15929270</v>
      </c>
      <c r="I20" s="49"/>
      <c r="J20" s="48">
        <f>J19+K19</f>
        <v>0</v>
      </c>
      <c r="K20" s="49"/>
      <c r="L20" s="48">
        <f>L19+M19</f>
        <v>150534140</v>
      </c>
      <c r="M20" s="50"/>
      <c r="N20" s="19">
        <f>B20+D20+F20+H20+J20</f>
        <v>150534140</v>
      </c>
      <c r="P20" s="5" t="s">
        <v>0</v>
      </c>
      <c r="Q20" s="48">
        <f>Q19+R19</f>
        <v>17068</v>
      </c>
      <c r="R20" s="49"/>
      <c r="S20" s="48">
        <f>S19+T19</f>
        <v>1649</v>
      </c>
      <c r="T20" s="49"/>
      <c r="U20" s="48">
        <f>U19+V19</f>
        <v>1610</v>
      </c>
      <c r="V20" s="49"/>
      <c r="W20" s="48">
        <f>W19+X19</f>
        <v>2479</v>
      </c>
      <c r="X20" s="49"/>
      <c r="Y20" s="48">
        <f>Y19+Z19</f>
        <v>230</v>
      </c>
      <c r="Z20" s="49"/>
      <c r="AA20" s="48">
        <f>AA19+AB19</f>
        <v>23036</v>
      </c>
      <c r="AB20" s="49"/>
      <c r="AC20" s="20">
        <f>Q20+S20+U20+W20+Y20</f>
        <v>23036</v>
      </c>
      <c r="AE20" s="5" t="s">
        <v>0</v>
      </c>
      <c r="AF20" s="28">
        <f>IFERROR(B20/Q20,"N.A.")</f>
        <v>6207.3787204124674</v>
      </c>
      <c r="AG20" s="29"/>
      <c r="AH20" s="28">
        <f>IFERROR(D20/S20,"N.A.")</f>
        <v>9976.3917525773195</v>
      </c>
      <c r="AI20" s="29"/>
      <c r="AJ20" s="28">
        <f>IFERROR(F20/U20,"N.A.")</f>
        <v>7581.5279503105594</v>
      </c>
      <c r="AK20" s="29"/>
      <c r="AL20" s="28">
        <f>IFERROR(H20/W20,"N.A.")</f>
        <v>6425.6837434449371</v>
      </c>
      <c r="AM20" s="29"/>
      <c r="AN20" s="28">
        <f>IFERROR(J20/Y20,"N.A.")</f>
        <v>0</v>
      </c>
      <c r="AO20" s="29"/>
      <c r="AP20" s="28">
        <f>IFERROR(L20/AA20,"N.A.")</f>
        <v>6534.7343288765414</v>
      </c>
      <c r="AQ20" s="29"/>
      <c r="AR20" s="17">
        <f>IFERROR(N20/AC20, "N.A.")</f>
        <v>6534.7343288765414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7214970</v>
      </c>
      <c r="C27" s="2"/>
      <c r="D27" s="2">
        <v>3626620</v>
      </c>
      <c r="E27" s="2"/>
      <c r="F27" s="2">
        <v>1997350</v>
      </c>
      <c r="G27" s="2"/>
      <c r="H27" s="2">
        <v>9531805</v>
      </c>
      <c r="I27" s="2"/>
      <c r="J27" s="2"/>
      <c r="K27" s="2"/>
      <c r="L27" s="1">
        <f t="shared" ref="L27:M30" si="13">B27+D27+F27+H27+J27</f>
        <v>22370745</v>
      </c>
      <c r="M27" s="12">
        <f t="shared" si="13"/>
        <v>0</v>
      </c>
      <c r="N27" s="13">
        <f>L27+M27</f>
        <v>22370745</v>
      </c>
      <c r="P27" s="3" t="s">
        <v>12</v>
      </c>
      <c r="Q27" s="2">
        <v>1119</v>
      </c>
      <c r="R27" s="2">
        <v>0</v>
      </c>
      <c r="S27" s="2">
        <v>625</v>
      </c>
      <c r="T27" s="2">
        <v>0</v>
      </c>
      <c r="U27" s="2">
        <v>516</v>
      </c>
      <c r="V27" s="2">
        <v>0</v>
      </c>
      <c r="W27" s="2">
        <v>1582</v>
      </c>
      <c r="X27" s="2">
        <v>0</v>
      </c>
      <c r="Y27" s="2">
        <v>0</v>
      </c>
      <c r="Z27" s="2">
        <v>0</v>
      </c>
      <c r="AA27" s="1">
        <f t="shared" ref="AA27:AB30" si="14">Q27+S27+U27+W27+Y27</f>
        <v>3842</v>
      </c>
      <c r="AB27" s="12">
        <f t="shared" si="14"/>
        <v>0</v>
      </c>
      <c r="AC27" s="13">
        <f>AA27+AB27</f>
        <v>3842</v>
      </c>
      <c r="AE27" s="3" t="s">
        <v>12</v>
      </c>
      <c r="AF27" s="2">
        <f t="shared" ref="AF27:AR30" si="15">IFERROR(B27/Q27, "N.A.")</f>
        <v>6447.6943699731901</v>
      </c>
      <c r="AG27" s="2" t="str">
        <f t="shared" si="15"/>
        <v>N.A.</v>
      </c>
      <c r="AH27" s="2">
        <f t="shared" si="15"/>
        <v>5802.5919999999996</v>
      </c>
      <c r="AI27" s="2" t="str">
        <f t="shared" si="15"/>
        <v>N.A.</v>
      </c>
      <c r="AJ27" s="2">
        <f t="shared" si="15"/>
        <v>3870.8333333333335</v>
      </c>
      <c r="AK27" s="2" t="str">
        <f t="shared" si="15"/>
        <v>N.A.</v>
      </c>
      <c r="AL27" s="2">
        <f t="shared" si="15"/>
        <v>6025.161188369153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5822.6821967725145</v>
      </c>
      <c r="AQ27" s="16" t="str">
        <f t="shared" si="15"/>
        <v>N.A.</v>
      </c>
      <c r="AR27" s="13">
        <f t="shared" si="15"/>
        <v>5822.6821967725145</v>
      </c>
    </row>
    <row r="28" spans="1:44" ht="15" customHeight="1" thickBot="1" x14ac:dyDescent="0.3">
      <c r="A28" s="3" t="s">
        <v>13</v>
      </c>
      <c r="B28" s="2">
        <v>1001500</v>
      </c>
      <c r="C28" s="2">
        <v>540000</v>
      </c>
      <c r="D28" s="2"/>
      <c r="E28" s="2"/>
      <c r="F28" s="2"/>
      <c r="G28" s="2"/>
      <c r="H28" s="2"/>
      <c r="I28" s="2"/>
      <c r="J28" s="2"/>
      <c r="K28" s="2"/>
      <c r="L28" s="1">
        <f t="shared" si="13"/>
        <v>1001500</v>
      </c>
      <c r="M28" s="12">
        <f t="shared" si="13"/>
        <v>540000</v>
      </c>
      <c r="N28" s="13">
        <f>L28+M28</f>
        <v>1541500</v>
      </c>
      <c r="P28" s="3" t="s">
        <v>13</v>
      </c>
      <c r="Q28" s="2">
        <v>253</v>
      </c>
      <c r="R28" s="2">
        <v>75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253</v>
      </c>
      <c r="AB28" s="12">
        <f t="shared" si="14"/>
        <v>75</v>
      </c>
      <c r="AC28" s="13">
        <f>AA28+AB28</f>
        <v>328</v>
      </c>
      <c r="AE28" s="3" t="s">
        <v>13</v>
      </c>
      <c r="AF28" s="2">
        <f t="shared" si="15"/>
        <v>3958.498023715415</v>
      </c>
      <c r="AG28" s="2">
        <f t="shared" si="15"/>
        <v>7200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3958.498023715415</v>
      </c>
      <c r="AQ28" s="16">
        <f t="shared" si="15"/>
        <v>7200</v>
      </c>
      <c r="AR28" s="13">
        <f t="shared" si="15"/>
        <v>4699.6951219512193</v>
      </c>
    </row>
    <row r="29" spans="1:44" ht="15" customHeight="1" thickBot="1" x14ac:dyDescent="0.3">
      <c r="A29" s="3" t="s">
        <v>14</v>
      </c>
      <c r="B29" s="2">
        <v>9445200</v>
      </c>
      <c r="C29" s="2">
        <v>53834830.000000007</v>
      </c>
      <c r="D29" s="2">
        <v>2023700</v>
      </c>
      <c r="E29" s="2">
        <v>9440350</v>
      </c>
      <c r="F29" s="2"/>
      <c r="G29" s="2">
        <v>6140000</v>
      </c>
      <c r="H29" s="2"/>
      <c r="I29" s="2">
        <v>4429000</v>
      </c>
      <c r="J29" s="2"/>
      <c r="K29" s="2"/>
      <c r="L29" s="1">
        <f t="shared" si="13"/>
        <v>11468900</v>
      </c>
      <c r="M29" s="12">
        <f t="shared" si="13"/>
        <v>73844180</v>
      </c>
      <c r="N29" s="13">
        <f>L29+M29</f>
        <v>85313080</v>
      </c>
      <c r="P29" s="3" t="s">
        <v>14</v>
      </c>
      <c r="Q29" s="2">
        <v>1659</v>
      </c>
      <c r="R29" s="2">
        <v>6980</v>
      </c>
      <c r="S29" s="2">
        <v>258</v>
      </c>
      <c r="T29" s="2">
        <v>519</v>
      </c>
      <c r="U29" s="2">
        <v>0</v>
      </c>
      <c r="V29" s="2">
        <v>457</v>
      </c>
      <c r="W29" s="2">
        <v>0</v>
      </c>
      <c r="X29" s="2">
        <v>103</v>
      </c>
      <c r="Y29" s="2">
        <v>0</v>
      </c>
      <c r="Z29" s="2">
        <v>0</v>
      </c>
      <c r="AA29" s="1">
        <f t="shared" si="14"/>
        <v>1917</v>
      </c>
      <c r="AB29" s="12">
        <f t="shared" si="14"/>
        <v>8059</v>
      </c>
      <c r="AC29" s="13">
        <f>AA29+AB29</f>
        <v>9976</v>
      </c>
      <c r="AE29" s="3" t="s">
        <v>14</v>
      </c>
      <c r="AF29" s="2">
        <f t="shared" si="15"/>
        <v>5693.3092224231468</v>
      </c>
      <c r="AG29" s="2">
        <f t="shared" si="15"/>
        <v>7712.7263610315194</v>
      </c>
      <c r="AH29" s="2">
        <f t="shared" si="15"/>
        <v>7843.7984496124027</v>
      </c>
      <c r="AI29" s="2">
        <f t="shared" si="15"/>
        <v>18189.499036608864</v>
      </c>
      <c r="AJ29" s="2" t="str">
        <f t="shared" si="15"/>
        <v>N.A.</v>
      </c>
      <c r="AK29" s="2">
        <f t="shared" si="15"/>
        <v>13435.448577680525</v>
      </c>
      <c r="AL29" s="2" t="str">
        <f t="shared" si="15"/>
        <v>N.A.</v>
      </c>
      <c r="AM29" s="2">
        <f t="shared" si="15"/>
        <v>43000</v>
      </c>
      <c r="AN29" s="2" t="str">
        <f t="shared" si="15"/>
        <v>N.A.</v>
      </c>
      <c r="AO29" s="2" t="str">
        <f t="shared" si="15"/>
        <v>N.A.</v>
      </c>
      <c r="AP29" s="15">
        <f t="shared" si="15"/>
        <v>5982.7334376630151</v>
      </c>
      <c r="AQ29" s="16">
        <f t="shared" si="15"/>
        <v>9162.9457749100384</v>
      </c>
      <c r="AR29" s="13">
        <f t="shared" si="15"/>
        <v>8551.8323977546115</v>
      </c>
    </row>
    <row r="30" spans="1:44" ht="15" customHeight="1" thickBot="1" x14ac:dyDescent="0.3">
      <c r="A30" s="3" t="s">
        <v>15</v>
      </c>
      <c r="B30" s="2">
        <v>899130</v>
      </c>
      <c r="C30" s="2"/>
      <c r="D30" s="2"/>
      <c r="E30" s="2"/>
      <c r="F30" s="2"/>
      <c r="G30" s="2"/>
      <c r="H30" s="2"/>
      <c r="I30" s="2"/>
      <c r="J30" s="2"/>
      <c r="K30" s="2"/>
      <c r="L30" s="1">
        <f t="shared" si="13"/>
        <v>899130</v>
      </c>
      <c r="M30" s="12">
        <f t="shared" si="13"/>
        <v>0</v>
      </c>
      <c r="N30" s="13">
        <f>L30+M30</f>
        <v>899130</v>
      </c>
      <c r="P30" s="3" t="s">
        <v>15</v>
      </c>
      <c r="Q30" s="2">
        <v>198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4"/>
        <v>198</v>
      </c>
      <c r="AB30" s="12">
        <f t="shared" si="14"/>
        <v>0</v>
      </c>
      <c r="AC30" s="18">
        <f>AA30+AB30</f>
        <v>198</v>
      </c>
      <c r="AE30" s="3" t="s">
        <v>15</v>
      </c>
      <c r="AF30" s="2">
        <f t="shared" si="15"/>
        <v>4541.060606060606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4541.060606060606</v>
      </c>
      <c r="AQ30" s="16" t="str">
        <f t="shared" si="15"/>
        <v>N.A.</v>
      </c>
      <c r="AR30" s="13">
        <f t="shared" si="15"/>
        <v>4541.060606060606</v>
      </c>
    </row>
    <row r="31" spans="1:44" ht="15" customHeight="1" thickBot="1" x14ac:dyDescent="0.3">
      <c r="A31" s="4" t="s">
        <v>16</v>
      </c>
      <c r="B31" s="2">
        <f t="shared" ref="B31:K31" si="16">SUM(B27:B30)</f>
        <v>18560800</v>
      </c>
      <c r="C31" s="2">
        <f t="shared" si="16"/>
        <v>54374830.000000007</v>
      </c>
      <c r="D31" s="2">
        <f t="shared" si="16"/>
        <v>5650320</v>
      </c>
      <c r="E31" s="2">
        <f t="shared" si="16"/>
        <v>9440350</v>
      </c>
      <c r="F31" s="2">
        <f t="shared" si="16"/>
        <v>1997350</v>
      </c>
      <c r="G31" s="2">
        <f t="shared" si="16"/>
        <v>6140000</v>
      </c>
      <c r="H31" s="2">
        <f t="shared" si="16"/>
        <v>9531805</v>
      </c>
      <c r="I31" s="2">
        <f t="shared" si="16"/>
        <v>4429000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35740275</v>
      </c>
      <c r="M31" s="12">
        <f t="shared" ref="M31" si="18">C31+E31+G31+I31+K31</f>
        <v>74384180</v>
      </c>
      <c r="N31" s="18">
        <f>L31+M31</f>
        <v>110124455</v>
      </c>
      <c r="P31" s="4" t="s">
        <v>16</v>
      </c>
      <c r="Q31" s="2">
        <f t="shared" ref="Q31:Z31" si="19">SUM(Q27:Q30)</f>
        <v>3229</v>
      </c>
      <c r="R31" s="2">
        <f t="shared" si="19"/>
        <v>7055</v>
      </c>
      <c r="S31" s="2">
        <f t="shared" si="19"/>
        <v>883</v>
      </c>
      <c r="T31" s="2">
        <f t="shared" si="19"/>
        <v>519</v>
      </c>
      <c r="U31" s="2">
        <f t="shared" si="19"/>
        <v>516</v>
      </c>
      <c r="V31" s="2">
        <f t="shared" si="19"/>
        <v>457</v>
      </c>
      <c r="W31" s="2">
        <f t="shared" si="19"/>
        <v>1582</v>
      </c>
      <c r="X31" s="2">
        <f t="shared" si="19"/>
        <v>103</v>
      </c>
      <c r="Y31" s="2">
        <f t="shared" si="19"/>
        <v>0</v>
      </c>
      <c r="Z31" s="2">
        <f t="shared" si="19"/>
        <v>0</v>
      </c>
      <c r="AA31" s="1">
        <f t="shared" ref="AA31" si="20">Q31+S31+U31+W31+Y31</f>
        <v>6210</v>
      </c>
      <c r="AB31" s="12">
        <f t="shared" ref="AB31" si="21">R31+T31+V31+X31+Z31</f>
        <v>8134</v>
      </c>
      <c r="AC31" s="13">
        <f>AA31+AB31</f>
        <v>14344</v>
      </c>
      <c r="AE31" s="4" t="s">
        <v>16</v>
      </c>
      <c r="AF31" s="2">
        <f t="shared" ref="AF31:AO31" si="22">IFERROR(B31/Q31, "N.A.")</f>
        <v>5748.1573242489931</v>
      </c>
      <c r="AG31" s="2">
        <f t="shared" si="22"/>
        <v>7707.2756909992922</v>
      </c>
      <c r="AH31" s="2">
        <f t="shared" si="22"/>
        <v>6399.0033975084934</v>
      </c>
      <c r="AI31" s="2">
        <f t="shared" si="22"/>
        <v>18189.499036608864</v>
      </c>
      <c r="AJ31" s="2">
        <f t="shared" si="22"/>
        <v>3870.8333333333335</v>
      </c>
      <c r="AK31" s="2">
        <f t="shared" si="22"/>
        <v>13435.448577680525</v>
      </c>
      <c r="AL31" s="2">
        <f t="shared" si="22"/>
        <v>6025.161188369153</v>
      </c>
      <c r="AM31" s="2">
        <f t="shared" si="22"/>
        <v>43000</v>
      </c>
      <c r="AN31" s="2" t="str">
        <f t="shared" si="22"/>
        <v>N.A.</v>
      </c>
      <c r="AO31" s="2" t="str">
        <f t="shared" si="22"/>
        <v>N.A.</v>
      </c>
      <c r="AP31" s="15">
        <f t="shared" ref="AP31" si="23">IFERROR(L31/AA31, "N.A.")</f>
        <v>5755.2777777777774</v>
      </c>
      <c r="AQ31" s="16">
        <f t="shared" ref="AQ31" si="24">IFERROR(M31/AB31, "N.A.")</f>
        <v>9144.8463240717974</v>
      </c>
      <c r="AR31" s="13">
        <f t="shared" ref="AR31" si="25">IFERROR(N31/AC31, "N.A.")</f>
        <v>7677.3881065253763</v>
      </c>
    </row>
    <row r="32" spans="1:44" ht="15" customHeight="1" thickBot="1" x14ac:dyDescent="0.3">
      <c r="A32" s="5" t="s">
        <v>0</v>
      </c>
      <c r="B32" s="48">
        <f>B31+C31</f>
        <v>72935630</v>
      </c>
      <c r="C32" s="49"/>
      <c r="D32" s="48">
        <f>D31+E31</f>
        <v>15090670</v>
      </c>
      <c r="E32" s="49"/>
      <c r="F32" s="48">
        <f>F31+G31</f>
        <v>8137350</v>
      </c>
      <c r="G32" s="49"/>
      <c r="H32" s="48">
        <f>H31+I31</f>
        <v>13960805</v>
      </c>
      <c r="I32" s="49"/>
      <c r="J32" s="48">
        <f>J31+K31</f>
        <v>0</v>
      </c>
      <c r="K32" s="49"/>
      <c r="L32" s="48">
        <f>L31+M31</f>
        <v>110124455</v>
      </c>
      <c r="M32" s="50"/>
      <c r="N32" s="19">
        <f>B32+D32+F32+H32+J32</f>
        <v>110124455</v>
      </c>
      <c r="P32" s="5" t="s">
        <v>0</v>
      </c>
      <c r="Q32" s="48">
        <f>Q31+R31</f>
        <v>10284</v>
      </c>
      <c r="R32" s="49"/>
      <c r="S32" s="48">
        <f>S31+T31</f>
        <v>1402</v>
      </c>
      <c r="T32" s="49"/>
      <c r="U32" s="48">
        <f>U31+V31</f>
        <v>973</v>
      </c>
      <c r="V32" s="49"/>
      <c r="W32" s="48">
        <f>W31+X31</f>
        <v>1685</v>
      </c>
      <c r="X32" s="49"/>
      <c r="Y32" s="48">
        <f>Y31+Z31</f>
        <v>0</v>
      </c>
      <c r="Z32" s="49"/>
      <c r="AA32" s="48">
        <f>AA31+AB31</f>
        <v>14344</v>
      </c>
      <c r="AB32" s="49"/>
      <c r="AC32" s="20">
        <f>Q32+S32+U32+W32+Y32</f>
        <v>14344</v>
      </c>
      <c r="AE32" s="5" t="s">
        <v>0</v>
      </c>
      <c r="AF32" s="28">
        <f>IFERROR(B32/Q32,"N.A.")</f>
        <v>7092.1460521197978</v>
      </c>
      <c r="AG32" s="29"/>
      <c r="AH32" s="28">
        <f>IFERROR(D32/S32,"N.A.")</f>
        <v>10763.67332382311</v>
      </c>
      <c r="AI32" s="29"/>
      <c r="AJ32" s="28">
        <f>IFERROR(F32/U32,"N.A.")</f>
        <v>8363.1551901336079</v>
      </c>
      <c r="AK32" s="29"/>
      <c r="AL32" s="28">
        <f>IFERROR(H32/W32,"N.A.")</f>
        <v>8285.3442136498525</v>
      </c>
      <c r="AM32" s="29"/>
      <c r="AN32" s="28" t="str">
        <f>IFERROR(J32/Y32,"N.A.")</f>
        <v>N.A.</v>
      </c>
      <c r="AO32" s="29"/>
      <c r="AP32" s="28">
        <f>IFERROR(L32/AA32,"N.A.")</f>
        <v>7677.3881065253763</v>
      </c>
      <c r="AQ32" s="29"/>
      <c r="AR32" s="17">
        <f>IFERROR(N32/AC32, "N.A.")</f>
        <v>7677.3881065253763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>
        <v>59740</v>
      </c>
      <c r="C39" s="2"/>
      <c r="D39" s="2"/>
      <c r="E39" s="2"/>
      <c r="F39" s="2">
        <v>1494910</v>
      </c>
      <c r="G39" s="2"/>
      <c r="H39" s="2">
        <v>1968464.9999999998</v>
      </c>
      <c r="I39" s="2"/>
      <c r="J39" s="2">
        <v>0</v>
      </c>
      <c r="K39" s="2"/>
      <c r="L39" s="1">
        <f t="shared" ref="L39:M42" si="26">B39+D39+F39+H39+J39</f>
        <v>3523115</v>
      </c>
      <c r="M39" s="12">
        <f t="shared" si="26"/>
        <v>0</v>
      </c>
      <c r="N39" s="13">
        <f>L39+M39</f>
        <v>3523115</v>
      </c>
      <c r="P39" s="3" t="s">
        <v>12</v>
      </c>
      <c r="Q39" s="2">
        <v>103</v>
      </c>
      <c r="R39" s="2">
        <v>0</v>
      </c>
      <c r="S39" s="2">
        <v>0</v>
      </c>
      <c r="T39" s="2">
        <v>0</v>
      </c>
      <c r="U39" s="2">
        <v>410</v>
      </c>
      <c r="V39" s="2">
        <v>0</v>
      </c>
      <c r="W39" s="2">
        <v>794</v>
      </c>
      <c r="X39" s="2">
        <v>0</v>
      </c>
      <c r="Y39" s="2">
        <v>155</v>
      </c>
      <c r="Z39" s="2">
        <v>0</v>
      </c>
      <c r="AA39" s="1">
        <f t="shared" ref="AA39:AB42" si="27">Q39+S39+U39+W39+Y39</f>
        <v>1462</v>
      </c>
      <c r="AB39" s="12">
        <f t="shared" si="27"/>
        <v>0</v>
      </c>
      <c r="AC39" s="13">
        <f>AA39+AB39</f>
        <v>1462</v>
      </c>
      <c r="AE39" s="3" t="s">
        <v>12</v>
      </c>
      <c r="AF39" s="2">
        <f t="shared" ref="AF39:AR42" si="28">IFERROR(B39/Q39, "N.A.")</f>
        <v>580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>
        <f t="shared" si="28"/>
        <v>3646.1219512195121</v>
      </c>
      <c r="AK39" s="2" t="str">
        <f t="shared" si="28"/>
        <v>N.A.</v>
      </c>
      <c r="AL39" s="2">
        <f t="shared" si="28"/>
        <v>2479.1750629722919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2409.7913816689465</v>
      </c>
      <c r="AQ39" s="16" t="str">
        <f t="shared" si="28"/>
        <v>N.A.</v>
      </c>
      <c r="AR39" s="13">
        <f t="shared" si="28"/>
        <v>2409.7913816689465</v>
      </c>
    </row>
    <row r="40" spans="1:44" ht="15" customHeight="1" thickBot="1" x14ac:dyDescent="0.3">
      <c r="A40" s="3" t="s">
        <v>13</v>
      </c>
      <c r="B40" s="2">
        <v>3312554.9999999991</v>
      </c>
      <c r="C40" s="2">
        <v>399900</v>
      </c>
      <c r="D40" s="2"/>
      <c r="E40" s="2"/>
      <c r="F40" s="2"/>
      <c r="G40" s="2"/>
      <c r="H40" s="2"/>
      <c r="I40" s="2"/>
      <c r="J40" s="2"/>
      <c r="K40" s="2"/>
      <c r="L40" s="1">
        <f t="shared" si="26"/>
        <v>3312554.9999999991</v>
      </c>
      <c r="M40" s="12">
        <f t="shared" si="26"/>
        <v>399900</v>
      </c>
      <c r="N40" s="13">
        <f>L40+M40</f>
        <v>3712454.9999999991</v>
      </c>
      <c r="P40" s="3" t="s">
        <v>13</v>
      </c>
      <c r="Q40" s="2">
        <v>1126</v>
      </c>
      <c r="R40" s="2">
        <v>155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1126</v>
      </c>
      <c r="AB40" s="12">
        <f t="shared" si="27"/>
        <v>155</v>
      </c>
      <c r="AC40" s="13">
        <f>AA40+AB40</f>
        <v>1281</v>
      </c>
      <c r="AE40" s="3" t="s">
        <v>13</v>
      </c>
      <c r="AF40" s="2">
        <f t="shared" si="28"/>
        <v>2941.8783303730011</v>
      </c>
      <c r="AG40" s="2">
        <f t="shared" si="28"/>
        <v>2580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2941.8783303730011</v>
      </c>
      <c r="AQ40" s="16">
        <f t="shared" si="28"/>
        <v>2580</v>
      </c>
      <c r="AR40" s="13">
        <f t="shared" si="28"/>
        <v>2898.0913348946128</v>
      </c>
    </row>
    <row r="41" spans="1:44" ht="15" customHeight="1" thickBot="1" x14ac:dyDescent="0.3">
      <c r="A41" s="3" t="s">
        <v>14</v>
      </c>
      <c r="B41" s="2">
        <v>3053500</v>
      </c>
      <c r="C41" s="2">
        <v>26186215.000000007</v>
      </c>
      <c r="D41" s="2"/>
      <c r="E41" s="2">
        <v>1360400</v>
      </c>
      <c r="F41" s="2"/>
      <c r="G41" s="2">
        <v>2574000</v>
      </c>
      <c r="H41" s="2"/>
      <c r="I41" s="2"/>
      <c r="J41" s="2">
        <v>0</v>
      </c>
      <c r="K41" s="2"/>
      <c r="L41" s="1">
        <f t="shared" si="26"/>
        <v>3053500</v>
      </c>
      <c r="M41" s="12">
        <f t="shared" si="26"/>
        <v>30120615.000000007</v>
      </c>
      <c r="N41" s="13">
        <f>L41+M41</f>
        <v>33174115.000000007</v>
      </c>
      <c r="P41" s="3" t="s">
        <v>14</v>
      </c>
      <c r="Q41" s="2">
        <v>973</v>
      </c>
      <c r="R41" s="2">
        <v>4427</v>
      </c>
      <c r="S41" s="2">
        <v>0</v>
      </c>
      <c r="T41" s="2">
        <v>247</v>
      </c>
      <c r="U41" s="2">
        <v>0</v>
      </c>
      <c r="V41" s="2">
        <v>227</v>
      </c>
      <c r="W41" s="2">
        <v>0</v>
      </c>
      <c r="X41" s="2">
        <v>0</v>
      </c>
      <c r="Y41" s="2">
        <v>75</v>
      </c>
      <c r="Z41" s="2">
        <v>0</v>
      </c>
      <c r="AA41" s="1">
        <f t="shared" si="27"/>
        <v>1048</v>
      </c>
      <c r="AB41" s="12">
        <f t="shared" si="27"/>
        <v>4901</v>
      </c>
      <c r="AC41" s="13">
        <f>AA41+AB41</f>
        <v>5949</v>
      </c>
      <c r="AE41" s="3" t="s">
        <v>14</v>
      </c>
      <c r="AF41" s="2">
        <f t="shared" si="28"/>
        <v>3138.2322713257963</v>
      </c>
      <c r="AG41" s="2">
        <f t="shared" si="28"/>
        <v>5915.115202168513</v>
      </c>
      <c r="AH41" s="2" t="str">
        <f t="shared" si="28"/>
        <v>N.A.</v>
      </c>
      <c r="AI41" s="2">
        <f t="shared" si="28"/>
        <v>5507.6923076923076</v>
      </c>
      <c r="AJ41" s="2" t="str">
        <f t="shared" si="28"/>
        <v>N.A.</v>
      </c>
      <c r="AK41" s="2">
        <f t="shared" si="28"/>
        <v>11339.207048458149</v>
      </c>
      <c r="AL41" s="2" t="str">
        <f t="shared" si="28"/>
        <v>N.A.</v>
      </c>
      <c r="AM41" s="2" t="str">
        <f t="shared" si="28"/>
        <v>N.A.</v>
      </c>
      <c r="AN41" s="2">
        <f t="shared" si="28"/>
        <v>0</v>
      </c>
      <c r="AO41" s="2" t="str">
        <f t="shared" si="28"/>
        <v>N.A.</v>
      </c>
      <c r="AP41" s="15">
        <f t="shared" si="28"/>
        <v>2913.6450381679388</v>
      </c>
      <c r="AQ41" s="16">
        <f t="shared" si="28"/>
        <v>6145.8100387676004</v>
      </c>
      <c r="AR41" s="13">
        <f t="shared" si="28"/>
        <v>5576.4187258362763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6"/>
        <v>0</v>
      </c>
      <c r="M42" s="12">
        <f t="shared" si="26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7"/>
        <v>0</v>
      </c>
      <c r="AB42" s="12">
        <f t="shared" si="27"/>
        <v>0</v>
      </c>
      <c r="AC42" s="13">
        <f>AA42+AB42</f>
        <v>0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 t="str">
        <f t="shared" si="28"/>
        <v>N.A.</v>
      </c>
      <c r="AM42" s="2" t="str">
        <f t="shared" si="28"/>
        <v>N.A.</v>
      </c>
      <c r="AN42" s="2" t="str">
        <f t="shared" si="28"/>
        <v>N.A.</v>
      </c>
      <c r="AO42" s="2" t="str">
        <f t="shared" si="28"/>
        <v>N.A.</v>
      </c>
      <c r="AP42" s="15" t="str">
        <f t="shared" si="28"/>
        <v>N.A.</v>
      </c>
      <c r="AQ42" s="16" t="str">
        <f t="shared" si="28"/>
        <v>N.A.</v>
      </c>
      <c r="AR42" s="13" t="str">
        <f t="shared" si="28"/>
        <v>N.A.</v>
      </c>
    </row>
    <row r="43" spans="1:44" ht="15" customHeight="1" thickBot="1" x14ac:dyDescent="0.3">
      <c r="A43" s="4" t="s">
        <v>16</v>
      </c>
      <c r="B43" s="2">
        <f t="shared" ref="B43:K43" si="29">SUM(B39:B42)</f>
        <v>6425794.9999999991</v>
      </c>
      <c r="C43" s="2">
        <f t="shared" si="29"/>
        <v>26586115.000000007</v>
      </c>
      <c r="D43" s="2">
        <f t="shared" si="29"/>
        <v>0</v>
      </c>
      <c r="E43" s="2">
        <f t="shared" si="29"/>
        <v>1360400</v>
      </c>
      <c r="F43" s="2">
        <f t="shared" si="29"/>
        <v>1494910</v>
      </c>
      <c r="G43" s="2">
        <f t="shared" si="29"/>
        <v>2574000</v>
      </c>
      <c r="H43" s="2">
        <f t="shared" si="29"/>
        <v>1968464.9999999998</v>
      </c>
      <c r="I43" s="2">
        <f t="shared" si="29"/>
        <v>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9889169.9999999981</v>
      </c>
      <c r="M43" s="12">
        <f t="shared" ref="M43" si="31">C43+E43+G43+I43+K43</f>
        <v>30520515.000000007</v>
      </c>
      <c r="N43" s="18">
        <f>L43+M43</f>
        <v>40409685.000000007</v>
      </c>
      <c r="P43" s="4" t="s">
        <v>16</v>
      </c>
      <c r="Q43" s="2">
        <f t="shared" ref="Q43:Z43" si="32">SUM(Q39:Q42)</f>
        <v>2202</v>
      </c>
      <c r="R43" s="2">
        <f t="shared" si="32"/>
        <v>4582</v>
      </c>
      <c r="S43" s="2">
        <f t="shared" si="32"/>
        <v>0</v>
      </c>
      <c r="T43" s="2">
        <f t="shared" si="32"/>
        <v>247</v>
      </c>
      <c r="U43" s="2">
        <f t="shared" si="32"/>
        <v>410</v>
      </c>
      <c r="V43" s="2">
        <f t="shared" si="32"/>
        <v>227</v>
      </c>
      <c r="W43" s="2">
        <f t="shared" si="32"/>
        <v>794</v>
      </c>
      <c r="X43" s="2">
        <f t="shared" si="32"/>
        <v>0</v>
      </c>
      <c r="Y43" s="2">
        <f t="shared" si="32"/>
        <v>230</v>
      </c>
      <c r="Z43" s="2">
        <f t="shared" si="32"/>
        <v>0</v>
      </c>
      <c r="AA43" s="1">
        <f t="shared" ref="AA43" si="33">Q43+S43+U43+W43+Y43</f>
        <v>3636</v>
      </c>
      <c r="AB43" s="12">
        <f t="shared" ref="AB43" si="34">R43+T43+V43+X43+Z43</f>
        <v>5056</v>
      </c>
      <c r="AC43" s="18">
        <f>AA43+AB43</f>
        <v>8692</v>
      </c>
      <c r="AE43" s="4" t="s">
        <v>16</v>
      </c>
      <c r="AF43" s="2">
        <f t="shared" ref="AF43:AO43" si="35">IFERROR(B43/Q43, "N.A.")</f>
        <v>2918.1630336058124</v>
      </c>
      <c r="AG43" s="2">
        <f t="shared" si="35"/>
        <v>5802.2948494107395</v>
      </c>
      <c r="AH43" s="2" t="str">
        <f t="shared" si="35"/>
        <v>N.A.</v>
      </c>
      <c r="AI43" s="2">
        <f t="shared" si="35"/>
        <v>5507.6923076923076</v>
      </c>
      <c r="AJ43" s="2">
        <f t="shared" si="35"/>
        <v>3646.1219512195121</v>
      </c>
      <c r="AK43" s="2">
        <f t="shared" si="35"/>
        <v>11339.207048458149</v>
      </c>
      <c r="AL43" s="2">
        <f t="shared" si="35"/>
        <v>2479.1750629722919</v>
      </c>
      <c r="AM43" s="2" t="str">
        <f t="shared" si="35"/>
        <v>N.A.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2719.7937293729369</v>
      </c>
      <c r="AQ43" s="16">
        <f t="shared" ref="AQ43" si="37">IFERROR(M43/AB43, "N.A.")</f>
        <v>6036.4942642405076</v>
      </c>
      <c r="AR43" s="13">
        <f t="shared" ref="AR43" si="38">IFERROR(N43/AC43, "N.A.")</f>
        <v>4649.066382880811</v>
      </c>
    </row>
    <row r="44" spans="1:44" ht="15" customHeight="1" thickBot="1" x14ac:dyDescent="0.3">
      <c r="A44" s="5" t="s">
        <v>0</v>
      </c>
      <c r="B44" s="48">
        <f>B43+C43</f>
        <v>33011910.000000007</v>
      </c>
      <c r="C44" s="49"/>
      <c r="D44" s="48">
        <f>D43+E43</f>
        <v>1360400</v>
      </c>
      <c r="E44" s="49"/>
      <c r="F44" s="48">
        <f>F43+G43</f>
        <v>4068910</v>
      </c>
      <c r="G44" s="49"/>
      <c r="H44" s="48">
        <f>H43+I43</f>
        <v>1968464.9999999998</v>
      </c>
      <c r="I44" s="49"/>
      <c r="J44" s="48">
        <f>J43+K43</f>
        <v>0</v>
      </c>
      <c r="K44" s="49"/>
      <c r="L44" s="48">
        <f>L43+M43</f>
        <v>40409685.000000007</v>
      </c>
      <c r="M44" s="50"/>
      <c r="N44" s="19">
        <f>B44+D44+F44+H44+J44</f>
        <v>40409685.000000007</v>
      </c>
      <c r="P44" s="5" t="s">
        <v>0</v>
      </c>
      <c r="Q44" s="48">
        <f>Q43+R43</f>
        <v>6784</v>
      </c>
      <c r="R44" s="49"/>
      <c r="S44" s="48">
        <f>S43+T43</f>
        <v>247</v>
      </c>
      <c r="T44" s="49"/>
      <c r="U44" s="48">
        <f>U43+V43</f>
        <v>637</v>
      </c>
      <c r="V44" s="49"/>
      <c r="W44" s="48">
        <f>W43+X43</f>
        <v>794</v>
      </c>
      <c r="X44" s="49"/>
      <c r="Y44" s="48">
        <f>Y43+Z43</f>
        <v>230</v>
      </c>
      <c r="Z44" s="49"/>
      <c r="AA44" s="48">
        <f>AA43+AB43</f>
        <v>8692</v>
      </c>
      <c r="AB44" s="50"/>
      <c r="AC44" s="19">
        <f>Q44+S44+U44+W44+Y44</f>
        <v>8692</v>
      </c>
      <c r="AE44" s="5" t="s">
        <v>0</v>
      </c>
      <c r="AF44" s="28">
        <f>IFERROR(B44/Q44,"N.A.")</f>
        <v>4866.1423938679254</v>
      </c>
      <c r="AG44" s="29"/>
      <c r="AH44" s="28">
        <f>IFERROR(D44/S44,"N.A.")</f>
        <v>5507.6923076923076</v>
      </c>
      <c r="AI44" s="29"/>
      <c r="AJ44" s="28">
        <f>IFERROR(F44/U44,"N.A.")</f>
        <v>6387.6138147566717</v>
      </c>
      <c r="AK44" s="29"/>
      <c r="AL44" s="28">
        <f>IFERROR(H44/W44,"N.A.")</f>
        <v>2479.1750629722919</v>
      </c>
      <c r="AM44" s="29"/>
      <c r="AN44" s="28">
        <f>IFERROR(J44/Y44,"N.A.")</f>
        <v>0</v>
      </c>
      <c r="AO44" s="29"/>
      <c r="AP44" s="28">
        <f>IFERROR(L44/AA44,"N.A.")</f>
        <v>4649.066382880811</v>
      </c>
      <c r="AQ44" s="29"/>
      <c r="AR44" s="17">
        <f>IFERROR(N44/AC44, "N.A.")</f>
        <v>4649.066382880811</v>
      </c>
    </row>
  </sheetData>
  <mergeCells count="144"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Q20:R20"/>
    <mergeCell ref="S20:T20"/>
    <mergeCell ref="U20:V20"/>
    <mergeCell ref="W20:X20"/>
    <mergeCell ref="Y20:Z20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W24:X25"/>
    <mergeCell ref="Y24:Z25"/>
    <mergeCell ref="AA24:AB25"/>
    <mergeCell ref="Q25:R25"/>
    <mergeCell ref="S25:T25"/>
    <mergeCell ref="Q44:R44"/>
    <mergeCell ref="S44:T44"/>
    <mergeCell ref="U44:V44"/>
    <mergeCell ref="W44:X44"/>
    <mergeCell ref="Y44:Z44"/>
    <mergeCell ref="P35:P38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AF32:AG32"/>
    <mergeCell ref="AH32:AI32"/>
    <mergeCell ref="AJ32:AK32"/>
    <mergeCell ref="AL32:AM32"/>
    <mergeCell ref="AN32:AO32"/>
    <mergeCell ref="AE23:AE26"/>
    <mergeCell ref="AF23:AQ2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44:AG44"/>
    <mergeCell ref="AH44:AI44"/>
    <mergeCell ref="AJ44:AK44"/>
    <mergeCell ref="AL44:AM44"/>
    <mergeCell ref="AN44:AO44"/>
    <mergeCell ref="AE35:AE38"/>
    <mergeCell ref="AF35:AQ35"/>
    <mergeCell ref="AR35:AR38"/>
    <mergeCell ref="AF36:AI36"/>
    <mergeCell ref="AJ36:AK37"/>
    <mergeCell ref="AL36:AM37"/>
    <mergeCell ref="AN36:AO37"/>
    <mergeCell ref="AP36:AQ37"/>
    <mergeCell ref="AF37:AG37"/>
    <mergeCell ref="AH37:AI37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37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2">
        <f t="shared" si="0"/>
        <v>0</v>
      </c>
      <c r="N15" s="13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B18" si="1">Q15+S15+U15+W15+Y15</f>
        <v>0</v>
      </c>
      <c r="AB15" s="12">
        <f t="shared" si="1"/>
        <v>0</v>
      </c>
      <c r="AC15" s="13">
        <f>AA15+AB15</f>
        <v>0</v>
      </c>
      <c r="AE15" s="3" t="s">
        <v>12</v>
      </c>
      <c r="AF15" s="2" t="str">
        <f t="shared" ref="AF15:AR18" si="2">IFERROR(B15/Q15, "N.A.")</f>
        <v>N.A.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 t="str">
        <f t="shared" si="2"/>
        <v>N.A.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 t="str">
        <f t="shared" si="2"/>
        <v>N.A.</v>
      </c>
      <c r="AQ15" s="16" t="str">
        <f t="shared" si="2"/>
        <v>N.A.</v>
      </c>
      <c r="AR15" s="13" t="str">
        <f t="shared" si="2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2">
        <f t="shared" si="0"/>
        <v>0</v>
      </c>
      <c r="N16" s="13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2">
        <f t="shared" si="1"/>
        <v>0</v>
      </c>
      <c r="AC16" s="13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 t="str">
        <f t="shared" si="2"/>
        <v>N.A.</v>
      </c>
      <c r="AQ16" s="16" t="str">
        <f t="shared" si="2"/>
        <v>N.A.</v>
      </c>
      <c r="AR16" s="13" t="str">
        <f t="shared" si="2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2">
        <f t="shared" si="0"/>
        <v>0</v>
      </c>
      <c r="N17" s="13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2">
        <f t="shared" si="1"/>
        <v>0</v>
      </c>
      <c r="AC17" s="13">
        <f>AA17+AB17</f>
        <v>0</v>
      </c>
      <c r="AE17" s="3" t="s">
        <v>14</v>
      </c>
      <c r="AF17" s="2" t="str">
        <f t="shared" si="2"/>
        <v>N.A.</v>
      </c>
      <c r="AG17" s="2" t="str">
        <f t="shared" si="2"/>
        <v>N.A.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5" t="str">
        <f t="shared" si="2"/>
        <v>N.A.</v>
      </c>
      <c r="AQ17" s="16" t="str">
        <f t="shared" si="2"/>
        <v>N.A.</v>
      </c>
      <c r="AR17" s="13" t="str">
        <f t="shared" si="2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2">
        <f t="shared" si="0"/>
        <v>0</v>
      </c>
      <c r="N18" s="13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2">
        <f t="shared" si="1"/>
        <v>0</v>
      </c>
      <c r="AC18" s="18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3" t="str">
        <f t="shared" si="2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3">B19+D19+F19+H19+J19</f>
        <v>0</v>
      </c>
      <c r="M19" s="12">
        <f t="shared" ref="M19" si="4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5">Q19+S19+U19+W19+Y19</f>
        <v>0</v>
      </c>
      <c r="AB19" s="12">
        <f t="shared" ref="AB19" si="6">R19+T19+V19+X19+Z19</f>
        <v>0</v>
      </c>
      <c r="AC19" s="13">
        <f>AA19+AB19</f>
        <v>0</v>
      </c>
      <c r="AE19" s="4" t="s">
        <v>16</v>
      </c>
      <c r="AF19" s="2" t="str">
        <f t="shared" ref="AF19:AO19" si="7">IFERROR(B19/Q19, "N.A.")</f>
        <v>N.A.</v>
      </c>
      <c r="AG19" s="2" t="str">
        <f t="shared" si="7"/>
        <v>N.A.</v>
      </c>
      <c r="AH19" s="2" t="str">
        <f t="shared" si="7"/>
        <v>N.A.</v>
      </c>
      <c r="AI19" s="2" t="str">
        <f t="shared" si="7"/>
        <v>N.A.</v>
      </c>
      <c r="AJ19" s="2" t="str">
        <f t="shared" si="7"/>
        <v>N.A.</v>
      </c>
      <c r="AK19" s="2" t="str">
        <f t="shared" si="7"/>
        <v>N.A.</v>
      </c>
      <c r="AL19" s="2" t="str">
        <f t="shared" si="7"/>
        <v>N.A.</v>
      </c>
      <c r="AM19" s="2" t="str">
        <f t="shared" si="7"/>
        <v>N.A.</v>
      </c>
      <c r="AN19" s="2" t="str">
        <f t="shared" si="7"/>
        <v>N.A.</v>
      </c>
      <c r="AO19" s="2" t="str">
        <f t="shared" si="7"/>
        <v>N.A.</v>
      </c>
      <c r="AP19" s="15" t="str">
        <f t="shared" ref="AP19" si="8">IFERROR(L19/AA19, "N.A.")</f>
        <v>N.A.</v>
      </c>
      <c r="AQ19" s="16" t="str">
        <f t="shared" ref="AQ19" si="9">IFERROR(M19/AB19, "N.A.")</f>
        <v>N.A.</v>
      </c>
      <c r="AR19" s="13" t="str">
        <f t="shared" ref="AR19" si="10">IFERROR(N19/AC19, "N.A.")</f>
        <v>N.A.</v>
      </c>
    </row>
    <row r="20" spans="1:44" ht="15" customHeight="1" thickBot="1" x14ac:dyDescent="0.3">
      <c r="A20" s="5" t="s">
        <v>0</v>
      </c>
      <c r="B20" s="48">
        <f>B19+C19</f>
        <v>0</v>
      </c>
      <c r="C20" s="49"/>
      <c r="D20" s="48">
        <f>D19+E19</f>
        <v>0</v>
      </c>
      <c r="E20" s="49"/>
      <c r="F20" s="48">
        <f>F19+G19</f>
        <v>0</v>
      </c>
      <c r="G20" s="49"/>
      <c r="H20" s="48">
        <f>H19+I19</f>
        <v>0</v>
      </c>
      <c r="I20" s="49"/>
      <c r="J20" s="48">
        <f>J19+K19</f>
        <v>0</v>
      </c>
      <c r="K20" s="49"/>
      <c r="L20" s="48">
        <f>L19+M19</f>
        <v>0</v>
      </c>
      <c r="M20" s="50"/>
      <c r="N20" s="19">
        <f>B20+D20+F20+H20+J20</f>
        <v>0</v>
      </c>
      <c r="P20" s="5" t="s">
        <v>0</v>
      </c>
      <c r="Q20" s="48">
        <f>Q19+R19</f>
        <v>0</v>
      </c>
      <c r="R20" s="49"/>
      <c r="S20" s="48">
        <f>S19+T19</f>
        <v>0</v>
      </c>
      <c r="T20" s="49"/>
      <c r="U20" s="48">
        <f>U19+V19</f>
        <v>0</v>
      </c>
      <c r="V20" s="49"/>
      <c r="W20" s="48">
        <f>W19+X19</f>
        <v>0</v>
      </c>
      <c r="X20" s="49"/>
      <c r="Y20" s="48">
        <f>Y19+Z19</f>
        <v>0</v>
      </c>
      <c r="Z20" s="49"/>
      <c r="AA20" s="48">
        <f>AA19+AB19</f>
        <v>0</v>
      </c>
      <c r="AB20" s="49"/>
      <c r="AC20" s="20">
        <f>Q20+S20+U20+W20+Y20</f>
        <v>0</v>
      </c>
      <c r="AE20" s="5" t="s">
        <v>0</v>
      </c>
      <c r="AF20" s="28" t="str">
        <f>IFERROR(B20/Q20,"N.A.")</f>
        <v>N.A.</v>
      </c>
      <c r="AG20" s="29"/>
      <c r="AH20" s="28" t="str">
        <f>IFERROR(D20/S20,"N.A.")</f>
        <v>N.A.</v>
      </c>
      <c r="AI20" s="29"/>
      <c r="AJ20" s="28" t="str">
        <f>IFERROR(F20/U20,"N.A.")</f>
        <v>N.A.</v>
      </c>
      <c r="AK20" s="29"/>
      <c r="AL20" s="28" t="str">
        <f>IFERROR(H20/W20,"N.A.")</f>
        <v>N.A.</v>
      </c>
      <c r="AM20" s="29"/>
      <c r="AN20" s="28" t="str">
        <f>IFERROR(J20/Y20,"N.A.")</f>
        <v>N.A.</v>
      </c>
      <c r="AO20" s="29"/>
      <c r="AP20" s="28" t="str">
        <f>IFERROR(L20/AA20,"N.A.")</f>
        <v>N.A.</v>
      </c>
      <c r="AQ20" s="29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1">B27+D27+F27+H27+J27</f>
        <v>0</v>
      </c>
      <c r="M27" s="12">
        <f t="shared" si="11"/>
        <v>0</v>
      </c>
      <c r="N27" s="13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2">Q27+S27+U27+W27+Y27</f>
        <v>0</v>
      </c>
      <c r="AB27" s="12">
        <f t="shared" si="12"/>
        <v>0</v>
      </c>
      <c r="AC27" s="13">
        <f>AA27+AB27</f>
        <v>0</v>
      </c>
      <c r="AE27" s="3" t="s">
        <v>12</v>
      </c>
      <c r="AF27" s="2" t="str">
        <f t="shared" ref="AF27:AR30" si="13">IFERROR(B27/Q27, "N.A.")</f>
        <v>N.A.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 t="str">
        <f t="shared" si="13"/>
        <v>N.A.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 t="str">
        <f t="shared" si="13"/>
        <v>N.A.</v>
      </c>
      <c r="AQ27" s="16" t="str">
        <f t="shared" si="13"/>
        <v>N.A.</v>
      </c>
      <c r="AR27" s="13" t="str">
        <f t="shared" si="13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1"/>
        <v>0</v>
      </c>
      <c r="M29" s="12">
        <f t="shared" si="11"/>
        <v>0</v>
      </c>
      <c r="N29" s="13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2"/>
        <v>0</v>
      </c>
      <c r="AB29" s="12">
        <f t="shared" si="12"/>
        <v>0</v>
      </c>
      <c r="AC29" s="13">
        <f>AA29+AB29</f>
        <v>0</v>
      </c>
      <c r="AE29" s="3" t="s">
        <v>14</v>
      </c>
      <c r="AF29" s="2" t="str">
        <f t="shared" si="13"/>
        <v>N.A.</v>
      </c>
      <c r="AG29" s="2" t="str">
        <f t="shared" si="13"/>
        <v>N.A.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5" t="str">
        <f t="shared" si="13"/>
        <v>N.A.</v>
      </c>
      <c r="AQ29" s="16" t="str">
        <f t="shared" si="13"/>
        <v>N.A.</v>
      </c>
      <c r="AR29" s="13" t="str">
        <f t="shared" si="13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2">
        <f t="shared" si="11"/>
        <v>0</v>
      </c>
      <c r="N30" s="13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2"/>
        <v>0</v>
      </c>
      <c r="AB30" s="12">
        <f t="shared" si="12"/>
        <v>0</v>
      </c>
      <c r="AC30" s="18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 t="str">
        <f t="shared" si="13"/>
        <v>N.A.</v>
      </c>
      <c r="AQ30" s="16" t="str">
        <f t="shared" si="13"/>
        <v>N.A.</v>
      </c>
      <c r="AR30" s="13" t="str">
        <f t="shared" si="13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4">B31+D31+F31+H31+J31</f>
        <v>0</v>
      </c>
      <c r="M31" s="12">
        <f t="shared" ref="M31" si="15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6">Q31+S31+U31+W31+Y31</f>
        <v>0</v>
      </c>
      <c r="AB31" s="12">
        <f t="shared" ref="AB31" si="17">R31+T31+V31+X31+Z31</f>
        <v>0</v>
      </c>
      <c r="AC31" s="13">
        <f>AA31+AB31</f>
        <v>0</v>
      </c>
      <c r="AE31" s="4" t="s">
        <v>16</v>
      </c>
      <c r="AF31" s="2" t="str">
        <f t="shared" ref="AF31:AO31" si="18">IFERROR(B31/Q31, "N.A.")</f>
        <v>N.A.</v>
      </c>
      <c r="AG31" s="2" t="str">
        <f t="shared" si="18"/>
        <v>N.A.</v>
      </c>
      <c r="AH31" s="2" t="str">
        <f t="shared" si="18"/>
        <v>N.A.</v>
      </c>
      <c r="AI31" s="2" t="str">
        <f t="shared" si="18"/>
        <v>N.A.</v>
      </c>
      <c r="AJ31" s="2" t="str">
        <f t="shared" si="18"/>
        <v>N.A.</v>
      </c>
      <c r="AK31" s="2" t="str">
        <f t="shared" si="18"/>
        <v>N.A.</v>
      </c>
      <c r="AL31" s="2" t="str">
        <f t="shared" si="18"/>
        <v>N.A.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5" t="str">
        <f t="shared" ref="AP31" si="19">IFERROR(L31/AA31, "N.A.")</f>
        <v>N.A.</v>
      </c>
      <c r="AQ31" s="16" t="str">
        <f t="shared" ref="AQ31" si="20">IFERROR(M31/AB31, "N.A.")</f>
        <v>N.A.</v>
      </c>
      <c r="AR31" s="13" t="str">
        <f t="shared" ref="AR31" si="21">IFERROR(N31/AC31, "N.A.")</f>
        <v>N.A.</v>
      </c>
    </row>
    <row r="32" spans="1:44" ht="15" customHeight="1" thickBot="1" x14ac:dyDescent="0.3">
      <c r="A32" s="5" t="s">
        <v>0</v>
      </c>
      <c r="B32" s="48">
        <f>B31+C31</f>
        <v>0</v>
      </c>
      <c r="C32" s="49"/>
      <c r="D32" s="48">
        <f>D31+E31</f>
        <v>0</v>
      </c>
      <c r="E32" s="49"/>
      <c r="F32" s="48">
        <f>F31+G31</f>
        <v>0</v>
      </c>
      <c r="G32" s="49"/>
      <c r="H32" s="48">
        <f>H31+I31</f>
        <v>0</v>
      </c>
      <c r="I32" s="49"/>
      <c r="J32" s="48">
        <f>J31+K31</f>
        <v>0</v>
      </c>
      <c r="K32" s="49"/>
      <c r="L32" s="48">
        <f>L31+M31</f>
        <v>0</v>
      </c>
      <c r="M32" s="50"/>
      <c r="N32" s="19">
        <f>B32+D32+F32+H32+J32</f>
        <v>0</v>
      </c>
      <c r="P32" s="5" t="s">
        <v>0</v>
      </c>
      <c r="Q32" s="48">
        <f>Q31+R31</f>
        <v>0</v>
      </c>
      <c r="R32" s="49"/>
      <c r="S32" s="48">
        <f>S31+T31</f>
        <v>0</v>
      </c>
      <c r="T32" s="49"/>
      <c r="U32" s="48">
        <f>U31+V31</f>
        <v>0</v>
      </c>
      <c r="V32" s="49"/>
      <c r="W32" s="48">
        <f>W31+X31</f>
        <v>0</v>
      </c>
      <c r="X32" s="49"/>
      <c r="Y32" s="48">
        <f>Y31+Z31</f>
        <v>0</v>
      </c>
      <c r="Z32" s="49"/>
      <c r="AA32" s="48">
        <f>AA31+AB31</f>
        <v>0</v>
      </c>
      <c r="AB32" s="49"/>
      <c r="AC32" s="20">
        <f>Q32+S32+U32+W32+Y32</f>
        <v>0</v>
      </c>
      <c r="AE32" s="5" t="s">
        <v>0</v>
      </c>
      <c r="AF32" s="28" t="str">
        <f>IFERROR(B32/Q32,"N.A.")</f>
        <v>N.A.</v>
      </c>
      <c r="AG32" s="29"/>
      <c r="AH32" s="28" t="str">
        <f>IFERROR(D32/S32,"N.A.")</f>
        <v>N.A.</v>
      </c>
      <c r="AI32" s="29"/>
      <c r="AJ32" s="28" t="str">
        <f>IFERROR(F32/U32,"N.A.")</f>
        <v>N.A.</v>
      </c>
      <c r="AK32" s="29"/>
      <c r="AL32" s="28" t="str">
        <f>IFERROR(H32/W32,"N.A.")</f>
        <v>N.A.</v>
      </c>
      <c r="AM32" s="29"/>
      <c r="AN32" s="28" t="str">
        <f>IFERROR(J32/Y32,"N.A.")</f>
        <v>N.A.</v>
      </c>
      <c r="AO32" s="29"/>
      <c r="AP32" s="28" t="str">
        <f>IFERROR(L32/AA32,"N.A.")</f>
        <v>N.A.</v>
      </c>
      <c r="AQ32" s="29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2">B39+D39+F39+H39+J39</f>
        <v>0</v>
      </c>
      <c r="M39" s="12">
        <f t="shared" si="22"/>
        <v>0</v>
      </c>
      <c r="N39" s="13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3">Q39+S39+U39+W39+Y39</f>
        <v>0</v>
      </c>
      <c r="AB39" s="12">
        <f t="shared" si="23"/>
        <v>0</v>
      </c>
      <c r="AC39" s="13">
        <f>AA39+AB39</f>
        <v>0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 t="str">
        <f t="shared" si="24"/>
        <v>N.A.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 t="str">
        <f t="shared" si="24"/>
        <v>N.A.</v>
      </c>
      <c r="AQ39" s="16" t="str">
        <f t="shared" si="24"/>
        <v>N.A.</v>
      </c>
      <c r="AR39" s="13" t="str">
        <f t="shared" si="24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2">
        <f t="shared" si="22"/>
        <v>0</v>
      </c>
      <c r="N40" s="13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3"/>
        <v>0</v>
      </c>
      <c r="AB40" s="12">
        <f t="shared" si="23"/>
        <v>0</v>
      </c>
      <c r="AC40" s="13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 t="str">
        <f t="shared" si="24"/>
        <v>N.A.</v>
      </c>
      <c r="AQ40" s="16" t="str">
        <f t="shared" si="24"/>
        <v>N.A.</v>
      </c>
      <c r="AR40" s="13" t="str">
        <f t="shared" si="24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2"/>
        <v>0</v>
      </c>
      <c r="M41" s="12">
        <f t="shared" si="22"/>
        <v>0</v>
      </c>
      <c r="N41" s="13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3"/>
        <v>0</v>
      </c>
      <c r="AB41" s="12">
        <f t="shared" si="23"/>
        <v>0</v>
      </c>
      <c r="AC41" s="13">
        <f>AA41+AB41</f>
        <v>0</v>
      </c>
      <c r="AE41" s="3" t="s">
        <v>14</v>
      </c>
      <c r="AF41" s="2" t="str">
        <f t="shared" si="24"/>
        <v>N.A.</v>
      </c>
      <c r="AG41" s="2" t="str">
        <f t="shared" si="24"/>
        <v>N.A.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 t="str">
        <f t="shared" si="24"/>
        <v>N.A.</v>
      </c>
      <c r="AQ41" s="16" t="str">
        <f t="shared" si="24"/>
        <v>N.A.</v>
      </c>
      <c r="AR41" s="13" t="str">
        <f t="shared" si="24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5">B43+D43+F43+H43+J43</f>
        <v>0</v>
      </c>
      <c r="M43" s="12">
        <f t="shared" ref="M43" si="26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7">Q43+S43+U43+W43+Y43</f>
        <v>0</v>
      </c>
      <c r="AB43" s="12">
        <f t="shared" ref="AB43" si="28">R43+T43+V43+X43+Z43</f>
        <v>0</v>
      </c>
      <c r="AC43" s="18">
        <f>AA43+AB43</f>
        <v>0</v>
      </c>
      <c r="AE43" s="4" t="s">
        <v>16</v>
      </c>
      <c r="AF43" s="2" t="str">
        <f t="shared" ref="AF43:AO43" si="29">IFERROR(B43/Q43, "N.A.")</f>
        <v>N.A.</v>
      </c>
      <c r="AG43" s="2" t="str">
        <f t="shared" si="29"/>
        <v>N.A.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 t="str">
        <f t="shared" si="29"/>
        <v>N.A.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5" t="str">
        <f t="shared" ref="AP43" si="30">IFERROR(L43/AA43, "N.A.")</f>
        <v>N.A.</v>
      </c>
      <c r="AQ43" s="16" t="str">
        <f t="shared" ref="AQ43" si="31">IFERROR(M43/AB43, "N.A.")</f>
        <v>N.A.</v>
      </c>
      <c r="AR43" s="13" t="str">
        <f t="shared" ref="AR43" si="32">IFERROR(N43/AC43, "N.A.")</f>
        <v>N.A.</v>
      </c>
    </row>
    <row r="44" spans="1:44" ht="15" customHeight="1" thickBot="1" x14ac:dyDescent="0.3">
      <c r="A44" s="5" t="s">
        <v>0</v>
      </c>
      <c r="B44" s="48">
        <f>B43+C43</f>
        <v>0</v>
      </c>
      <c r="C44" s="49"/>
      <c r="D44" s="48">
        <f>D43+E43</f>
        <v>0</v>
      </c>
      <c r="E44" s="49"/>
      <c r="F44" s="48">
        <f>F43+G43</f>
        <v>0</v>
      </c>
      <c r="G44" s="49"/>
      <c r="H44" s="48">
        <f>H43+I43</f>
        <v>0</v>
      </c>
      <c r="I44" s="49"/>
      <c r="J44" s="48">
        <f>J43+K43</f>
        <v>0</v>
      </c>
      <c r="K44" s="49"/>
      <c r="L44" s="48">
        <f>L43+M43</f>
        <v>0</v>
      </c>
      <c r="M44" s="50"/>
      <c r="N44" s="19">
        <f>B44+D44+F44+H44+J44</f>
        <v>0</v>
      </c>
      <c r="P44" s="5" t="s">
        <v>0</v>
      </c>
      <c r="Q44" s="48">
        <f>Q43+R43</f>
        <v>0</v>
      </c>
      <c r="R44" s="49"/>
      <c r="S44" s="48">
        <f>S43+T43</f>
        <v>0</v>
      </c>
      <c r="T44" s="49"/>
      <c r="U44" s="48">
        <f>U43+V43</f>
        <v>0</v>
      </c>
      <c r="V44" s="49"/>
      <c r="W44" s="48">
        <f>W43+X43</f>
        <v>0</v>
      </c>
      <c r="X44" s="49"/>
      <c r="Y44" s="48">
        <f>Y43+Z43</f>
        <v>0</v>
      </c>
      <c r="Z44" s="49"/>
      <c r="AA44" s="48">
        <f>AA43+AB43</f>
        <v>0</v>
      </c>
      <c r="AB44" s="50"/>
      <c r="AC44" s="19">
        <f>Q44+S44+U44+W44+Y44</f>
        <v>0</v>
      </c>
      <c r="AE44" s="5" t="s">
        <v>0</v>
      </c>
      <c r="AF44" s="28" t="str">
        <f>IFERROR(B44/Q44,"N.A.")</f>
        <v>N.A.</v>
      </c>
      <c r="AG44" s="29"/>
      <c r="AH44" s="28" t="str">
        <f>IFERROR(D44/S44,"N.A.")</f>
        <v>N.A.</v>
      </c>
      <c r="AI44" s="29"/>
      <c r="AJ44" s="28" t="str">
        <f>IFERROR(F44/U44,"N.A.")</f>
        <v>N.A.</v>
      </c>
      <c r="AK44" s="29"/>
      <c r="AL44" s="28" t="str">
        <f>IFERROR(H44/W44,"N.A.")</f>
        <v>N.A.</v>
      </c>
      <c r="AM44" s="29"/>
      <c r="AN44" s="28" t="str">
        <f>IFERROR(J44/Y44,"N.A.")</f>
        <v>N.A.</v>
      </c>
      <c r="AO44" s="29"/>
      <c r="AP44" s="28" t="str">
        <f>IFERROR(L44/AA44,"N.A.")</f>
        <v>N.A.</v>
      </c>
      <c r="AQ44" s="29"/>
      <c r="AR44" s="17" t="str">
        <f>IFERROR(N44/AC44, "N.A.")</f>
        <v>N.A.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37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2">
        <f t="shared" si="0"/>
        <v>0</v>
      </c>
      <c r="N15" s="13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A18" si="1">Q15+S15+U15+W15+Y15</f>
        <v>0</v>
      </c>
      <c r="AB15" s="12">
        <f t="shared" ref="AB15:AB18" si="2">R15+T15+V15+X15+Z15</f>
        <v>0</v>
      </c>
      <c r="AC15" s="13">
        <f>AA15+AB15</f>
        <v>0</v>
      </c>
      <c r="AE15" s="3" t="s">
        <v>12</v>
      </c>
      <c r="AF15" s="2" t="str">
        <f t="shared" ref="AF15:AR18" si="3">IFERROR(B15/Q15, "N.A.")</f>
        <v>N.A.</v>
      </c>
      <c r="AG15" s="2" t="str">
        <f t="shared" si="3"/>
        <v>N.A.</v>
      </c>
      <c r="AH15" s="2" t="str">
        <f t="shared" si="3"/>
        <v>N.A.</v>
      </c>
      <c r="AI15" s="2" t="str">
        <f t="shared" si="3"/>
        <v>N.A.</v>
      </c>
      <c r="AJ15" s="2" t="str">
        <f t="shared" si="3"/>
        <v>N.A.</v>
      </c>
      <c r="AK15" s="2" t="str">
        <f t="shared" si="3"/>
        <v>N.A.</v>
      </c>
      <c r="AL15" s="2" t="str">
        <f t="shared" si="3"/>
        <v>N.A.</v>
      </c>
      <c r="AM15" s="2" t="str">
        <f t="shared" si="3"/>
        <v>N.A.</v>
      </c>
      <c r="AN15" s="2" t="str">
        <f t="shared" si="3"/>
        <v>N.A.</v>
      </c>
      <c r="AO15" s="2" t="str">
        <f t="shared" si="3"/>
        <v>N.A.</v>
      </c>
      <c r="AP15" s="15" t="str">
        <f t="shared" si="3"/>
        <v>N.A.</v>
      </c>
      <c r="AQ15" s="16" t="str">
        <f t="shared" si="3"/>
        <v>N.A.</v>
      </c>
      <c r="AR15" s="13" t="str">
        <f t="shared" si="3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2">
        <f t="shared" si="0"/>
        <v>0</v>
      </c>
      <c r="N16" s="13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2">
        <f t="shared" si="2"/>
        <v>0</v>
      </c>
      <c r="AC16" s="13">
        <f>AA16+AB16</f>
        <v>0</v>
      </c>
      <c r="AE16" s="3" t="s">
        <v>13</v>
      </c>
      <c r="AF16" s="2" t="str">
        <f t="shared" si="3"/>
        <v>N.A.</v>
      </c>
      <c r="AG16" s="2" t="str">
        <f t="shared" si="3"/>
        <v>N.A.</v>
      </c>
      <c r="AH16" s="2" t="str">
        <f t="shared" si="3"/>
        <v>N.A.</v>
      </c>
      <c r="AI16" s="2" t="str">
        <f t="shared" si="3"/>
        <v>N.A.</v>
      </c>
      <c r="AJ16" s="2" t="str">
        <f t="shared" si="3"/>
        <v>N.A.</v>
      </c>
      <c r="AK16" s="2" t="str">
        <f t="shared" si="3"/>
        <v>N.A.</v>
      </c>
      <c r="AL16" s="2" t="str">
        <f t="shared" si="3"/>
        <v>N.A.</v>
      </c>
      <c r="AM16" s="2" t="str">
        <f t="shared" si="3"/>
        <v>N.A.</v>
      </c>
      <c r="AN16" s="2" t="str">
        <f t="shared" si="3"/>
        <v>N.A.</v>
      </c>
      <c r="AO16" s="2" t="str">
        <f t="shared" si="3"/>
        <v>N.A.</v>
      </c>
      <c r="AP16" s="15" t="str">
        <f t="shared" si="3"/>
        <v>N.A.</v>
      </c>
      <c r="AQ16" s="16" t="str">
        <f t="shared" si="3"/>
        <v>N.A.</v>
      </c>
      <c r="AR16" s="13" t="str">
        <f t="shared" si="3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2">
        <f t="shared" si="0"/>
        <v>0</v>
      </c>
      <c r="N17" s="13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2">
        <f t="shared" si="2"/>
        <v>0</v>
      </c>
      <c r="AC17" s="13">
        <f>AA17+AB17</f>
        <v>0</v>
      </c>
      <c r="AE17" s="3" t="s">
        <v>14</v>
      </c>
      <c r="AF17" s="2" t="str">
        <f t="shared" si="3"/>
        <v>N.A.</v>
      </c>
      <c r="AG17" s="2" t="str">
        <f t="shared" si="3"/>
        <v>N.A.</v>
      </c>
      <c r="AH17" s="2" t="str">
        <f t="shared" si="3"/>
        <v>N.A.</v>
      </c>
      <c r="AI17" s="2" t="str">
        <f t="shared" si="3"/>
        <v>N.A.</v>
      </c>
      <c r="AJ17" s="2" t="str">
        <f t="shared" si="3"/>
        <v>N.A.</v>
      </c>
      <c r="AK17" s="2" t="str">
        <f t="shared" si="3"/>
        <v>N.A.</v>
      </c>
      <c r="AL17" s="2" t="str">
        <f t="shared" si="3"/>
        <v>N.A.</v>
      </c>
      <c r="AM17" s="2" t="str">
        <f t="shared" si="3"/>
        <v>N.A.</v>
      </c>
      <c r="AN17" s="2" t="str">
        <f t="shared" si="3"/>
        <v>N.A.</v>
      </c>
      <c r="AO17" s="2" t="str">
        <f t="shared" si="3"/>
        <v>N.A.</v>
      </c>
      <c r="AP17" s="15" t="str">
        <f t="shared" si="3"/>
        <v>N.A.</v>
      </c>
      <c r="AQ17" s="16" t="str">
        <f t="shared" si="3"/>
        <v>N.A.</v>
      </c>
      <c r="AR17" s="13" t="str">
        <f t="shared" si="3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2">
        <f t="shared" si="0"/>
        <v>0</v>
      </c>
      <c r="N18" s="13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2">
        <f t="shared" si="2"/>
        <v>0</v>
      </c>
      <c r="AC18" s="18">
        <f>AA18+AB18</f>
        <v>0</v>
      </c>
      <c r="AE18" s="3" t="s">
        <v>15</v>
      </c>
      <c r="AF18" s="2" t="str">
        <f t="shared" si="3"/>
        <v>N.A.</v>
      </c>
      <c r="AG18" s="2" t="str">
        <f t="shared" si="3"/>
        <v>N.A.</v>
      </c>
      <c r="AH18" s="2" t="str">
        <f t="shared" si="3"/>
        <v>N.A.</v>
      </c>
      <c r="AI18" s="2" t="str">
        <f t="shared" si="3"/>
        <v>N.A.</v>
      </c>
      <c r="AJ18" s="2" t="str">
        <f t="shared" si="3"/>
        <v>N.A.</v>
      </c>
      <c r="AK18" s="2" t="str">
        <f t="shared" si="3"/>
        <v>N.A.</v>
      </c>
      <c r="AL18" s="2" t="str">
        <f t="shared" si="3"/>
        <v>N.A.</v>
      </c>
      <c r="AM18" s="2" t="str">
        <f t="shared" si="3"/>
        <v>N.A.</v>
      </c>
      <c r="AN18" s="2" t="str">
        <f t="shared" si="3"/>
        <v>N.A.</v>
      </c>
      <c r="AO18" s="2" t="str">
        <f t="shared" si="3"/>
        <v>N.A.</v>
      </c>
      <c r="AP18" s="15" t="str">
        <f t="shared" si="3"/>
        <v>N.A.</v>
      </c>
      <c r="AQ18" s="16" t="str">
        <f t="shared" si="3"/>
        <v>N.A.</v>
      </c>
      <c r="AR18" s="13" t="str">
        <f t="shared" si="3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4">B19+D19+F19+H19+J19</f>
        <v>0</v>
      </c>
      <c r="M19" s="12">
        <f t="shared" ref="M19" si="5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6">Q19+S19+U19+W19+Y19</f>
        <v>0</v>
      </c>
      <c r="AB19" s="12">
        <f t="shared" ref="AB19" si="7">R19+T19+V19+X19+Z19</f>
        <v>0</v>
      </c>
      <c r="AC19" s="13">
        <f>AA19+AB19</f>
        <v>0</v>
      </c>
      <c r="AE19" s="4" t="s">
        <v>16</v>
      </c>
      <c r="AF19" s="2" t="str">
        <f t="shared" ref="AF19:AO19" si="8">IFERROR(B19/Q19, "N.A.")</f>
        <v>N.A.</v>
      </c>
      <c r="AG19" s="2" t="str">
        <f t="shared" si="8"/>
        <v>N.A.</v>
      </c>
      <c r="AH19" s="2" t="str">
        <f t="shared" si="8"/>
        <v>N.A.</v>
      </c>
      <c r="AI19" s="2" t="str">
        <f t="shared" si="8"/>
        <v>N.A.</v>
      </c>
      <c r="AJ19" s="2" t="str">
        <f t="shared" si="8"/>
        <v>N.A.</v>
      </c>
      <c r="AK19" s="2" t="str">
        <f t="shared" si="8"/>
        <v>N.A.</v>
      </c>
      <c r="AL19" s="2" t="str">
        <f t="shared" si="8"/>
        <v>N.A.</v>
      </c>
      <c r="AM19" s="2" t="str">
        <f t="shared" si="8"/>
        <v>N.A.</v>
      </c>
      <c r="AN19" s="2" t="str">
        <f t="shared" si="8"/>
        <v>N.A.</v>
      </c>
      <c r="AO19" s="2" t="str">
        <f t="shared" si="8"/>
        <v>N.A.</v>
      </c>
      <c r="AP19" s="15" t="str">
        <f t="shared" ref="AP19" si="9">IFERROR(L19/AA19, "N.A.")</f>
        <v>N.A.</v>
      </c>
      <c r="AQ19" s="16" t="str">
        <f t="shared" ref="AQ19" si="10">IFERROR(M19/AB19, "N.A.")</f>
        <v>N.A.</v>
      </c>
      <c r="AR19" s="13" t="str">
        <f t="shared" ref="AR19" si="11">IFERROR(N19/AC19, "N.A.")</f>
        <v>N.A.</v>
      </c>
    </row>
    <row r="20" spans="1:44" ht="15" customHeight="1" thickBot="1" x14ac:dyDescent="0.3">
      <c r="A20" s="5" t="s">
        <v>0</v>
      </c>
      <c r="B20" s="48">
        <f>B19+C19</f>
        <v>0</v>
      </c>
      <c r="C20" s="49"/>
      <c r="D20" s="48">
        <f>D19+E19</f>
        <v>0</v>
      </c>
      <c r="E20" s="49"/>
      <c r="F20" s="48">
        <f>F19+G19</f>
        <v>0</v>
      </c>
      <c r="G20" s="49"/>
      <c r="H20" s="48">
        <f>H19+I19</f>
        <v>0</v>
      </c>
      <c r="I20" s="49"/>
      <c r="J20" s="48">
        <f>J19+K19</f>
        <v>0</v>
      </c>
      <c r="K20" s="49"/>
      <c r="L20" s="48">
        <f>L19+M19</f>
        <v>0</v>
      </c>
      <c r="M20" s="50"/>
      <c r="N20" s="19">
        <f>B20+D20+F20+H20+J20</f>
        <v>0</v>
      </c>
      <c r="P20" s="5" t="s">
        <v>0</v>
      </c>
      <c r="Q20" s="48">
        <f>Q19+R19</f>
        <v>0</v>
      </c>
      <c r="R20" s="49"/>
      <c r="S20" s="48">
        <f>S19+T19</f>
        <v>0</v>
      </c>
      <c r="T20" s="49"/>
      <c r="U20" s="48">
        <f>U19+V19</f>
        <v>0</v>
      </c>
      <c r="V20" s="49"/>
      <c r="W20" s="48">
        <f>W19+X19</f>
        <v>0</v>
      </c>
      <c r="X20" s="49"/>
      <c r="Y20" s="48">
        <f>Y19+Z19</f>
        <v>0</v>
      </c>
      <c r="Z20" s="49"/>
      <c r="AA20" s="48">
        <f>AA19+AB19</f>
        <v>0</v>
      </c>
      <c r="AB20" s="49"/>
      <c r="AC20" s="20">
        <f>Q20+S20+U20+W20+Y20</f>
        <v>0</v>
      </c>
      <c r="AE20" s="5" t="s">
        <v>0</v>
      </c>
      <c r="AF20" s="28" t="str">
        <f>IFERROR(B20/Q20,"N.A.")</f>
        <v>N.A.</v>
      </c>
      <c r="AG20" s="29"/>
      <c r="AH20" s="28" t="str">
        <f>IFERROR(D20/S20,"N.A.")</f>
        <v>N.A.</v>
      </c>
      <c r="AI20" s="29"/>
      <c r="AJ20" s="28" t="str">
        <f>IFERROR(F20/U20,"N.A.")</f>
        <v>N.A.</v>
      </c>
      <c r="AK20" s="29"/>
      <c r="AL20" s="28" t="str">
        <f>IFERROR(H20/W20,"N.A.")</f>
        <v>N.A.</v>
      </c>
      <c r="AM20" s="29"/>
      <c r="AN20" s="28" t="str">
        <f>IFERROR(J20/Y20,"N.A.")</f>
        <v>N.A.</v>
      </c>
      <c r="AO20" s="29"/>
      <c r="AP20" s="28" t="str">
        <f>IFERROR(L20/AA20,"N.A.")</f>
        <v>N.A.</v>
      </c>
      <c r="AQ20" s="29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2">B27+D27+F27+H27+J27</f>
        <v>0</v>
      </c>
      <c r="M27" s="12">
        <f t="shared" si="12"/>
        <v>0</v>
      </c>
      <c r="N27" s="13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3">Q27+S27+U27+W27+Y27</f>
        <v>0</v>
      </c>
      <c r="AB27" s="12">
        <f t="shared" si="13"/>
        <v>0</v>
      </c>
      <c r="AC27" s="13">
        <f>AA27+AB27</f>
        <v>0</v>
      </c>
      <c r="AE27" s="3" t="s">
        <v>12</v>
      </c>
      <c r="AF27" s="2" t="str">
        <f t="shared" ref="AF27:AR30" si="14">IFERROR(B27/Q27, "N.A.")</f>
        <v>N.A.</v>
      </c>
      <c r="AG27" s="2" t="str">
        <f t="shared" si="14"/>
        <v>N.A.</v>
      </c>
      <c r="AH27" s="2" t="str">
        <f t="shared" si="14"/>
        <v>N.A.</v>
      </c>
      <c r="AI27" s="2" t="str">
        <f t="shared" si="14"/>
        <v>N.A.</v>
      </c>
      <c r="AJ27" s="2" t="str">
        <f t="shared" si="14"/>
        <v>N.A.</v>
      </c>
      <c r="AK27" s="2" t="str">
        <f t="shared" si="14"/>
        <v>N.A.</v>
      </c>
      <c r="AL27" s="2" t="str">
        <f t="shared" si="14"/>
        <v>N.A.</v>
      </c>
      <c r="AM27" s="2" t="str">
        <f t="shared" si="14"/>
        <v>N.A.</v>
      </c>
      <c r="AN27" s="2" t="str">
        <f t="shared" si="14"/>
        <v>N.A.</v>
      </c>
      <c r="AO27" s="2" t="str">
        <f t="shared" si="14"/>
        <v>N.A.</v>
      </c>
      <c r="AP27" s="15" t="str">
        <f t="shared" si="14"/>
        <v>N.A.</v>
      </c>
      <c r="AQ27" s="16" t="str">
        <f t="shared" si="14"/>
        <v>N.A.</v>
      </c>
      <c r="AR27" s="13" t="str">
        <f t="shared" si="14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2"/>
        <v>0</v>
      </c>
      <c r="M28" s="12">
        <f t="shared" si="12"/>
        <v>0</v>
      </c>
      <c r="N28" s="13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3"/>
        <v>0</v>
      </c>
      <c r="AB28" s="12">
        <f t="shared" si="13"/>
        <v>0</v>
      </c>
      <c r="AC28" s="13">
        <f>AA28+AB28</f>
        <v>0</v>
      </c>
      <c r="AE28" s="3" t="s">
        <v>13</v>
      </c>
      <c r="AF28" s="2" t="str">
        <f t="shared" si="14"/>
        <v>N.A.</v>
      </c>
      <c r="AG28" s="2" t="str">
        <f t="shared" si="14"/>
        <v>N.A.</v>
      </c>
      <c r="AH28" s="2" t="str">
        <f t="shared" si="14"/>
        <v>N.A.</v>
      </c>
      <c r="AI28" s="2" t="str">
        <f t="shared" si="14"/>
        <v>N.A.</v>
      </c>
      <c r="AJ28" s="2" t="str">
        <f t="shared" si="14"/>
        <v>N.A.</v>
      </c>
      <c r="AK28" s="2" t="str">
        <f t="shared" si="14"/>
        <v>N.A.</v>
      </c>
      <c r="AL28" s="2" t="str">
        <f t="shared" si="14"/>
        <v>N.A.</v>
      </c>
      <c r="AM28" s="2" t="str">
        <f t="shared" si="14"/>
        <v>N.A.</v>
      </c>
      <c r="AN28" s="2" t="str">
        <f t="shared" si="14"/>
        <v>N.A.</v>
      </c>
      <c r="AO28" s="2" t="str">
        <f t="shared" si="14"/>
        <v>N.A.</v>
      </c>
      <c r="AP28" s="15" t="str">
        <f t="shared" si="14"/>
        <v>N.A.</v>
      </c>
      <c r="AQ28" s="16" t="str">
        <f t="shared" si="14"/>
        <v>N.A.</v>
      </c>
      <c r="AR28" s="13" t="str">
        <f t="shared" si="14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2"/>
        <v>0</v>
      </c>
      <c r="M29" s="12">
        <f t="shared" si="12"/>
        <v>0</v>
      </c>
      <c r="N29" s="13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3"/>
        <v>0</v>
      </c>
      <c r="AB29" s="12">
        <f t="shared" si="13"/>
        <v>0</v>
      </c>
      <c r="AC29" s="13">
        <f>AA29+AB29</f>
        <v>0</v>
      </c>
      <c r="AE29" s="3" t="s">
        <v>14</v>
      </c>
      <c r="AF29" s="2" t="str">
        <f t="shared" si="14"/>
        <v>N.A.</v>
      </c>
      <c r="AG29" s="2" t="str">
        <f t="shared" si="14"/>
        <v>N.A.</v>
      </c>
      <c r="AH29" s="2" t="str">
        <f t="shared" si="14"/>
        <v>N.A.</v>
      </c>
      <c r="AI29" s="2" t="str">
        <f t="shared" si="14"/>
        <v>N.A.</v>
      </c>
      <c r="AJ29" s="2" t="str">
        <f t="shared" si="14"/>
        <v>N.A.</v>
      </c>
      <c r="AK29" s="2" t="str">
        <f t="shared" si="14"/>
        <v>N.A.</v>
      </c>
      <c r="AL29" s="2" t="str">
        <f t="shared" si="14"/>
        <v>N.A.</v>
      </c>
      <c r="AM29" s="2" t="str">
        <f t="shared" si="14"/>
        <v>N.A.</v>
      </c>
      <c r="AN29" s="2" t="str">
        <f t="shared" si="14"/>
        <v>N.A.</v>
      </c>
      <c r="AO29" s="2" t="str">
        <f t="shared" si="14"/>
        <v>N.A.</v>
      </c>
      <c r="AP29" s="15" t="str">
        <f t="shared" si="14"/>
        <v>N.A.</v>
      </c>
      <c r="AQ29" s="16" t="str">
        <f t="shared" si="14"/>
        <v>N.A.</v>
      </c>
      <c r="AR29" s="13" t="str">
        <f t="shared" si="14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2"/>
        <v>0</v>
      </c>
      <c r="M30" s="12">
        <f t="shared" si="12"/>
        <v>0</v>
      </c>
      <c r="N30" s="13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3"/>
        <v>0</v>
      </c>
      <c r="AB30" s="12">
        <f t="shared" si="13"/>
        <v>0</v>
      </c>
      <c r="AC30" s="18">
        <f>AA30+AB30</f>
        <v>0</v>
      </c>
      <c r="AE30" s="3" t="s">
        <v>15</v>
      </c>
      <c r="AF30" s="2" t="str">
        <f t="shared" si="14"/>
        <v>N.A.</v>
      </c>
      <c r="AG30" s="2" t="str">
        <f t="shared" si="14"/>
        <v>N.A.</v>
      </c>
      <c r="AH30" s="2" t="str">
        <f t="shared" si="14"/>
        <v>N.A.</v>
      </c>
      <c r="AI30" s="2" t="str">
        <f t="shared" si="14"/>
        <v>N.A.</v>
      </c>
      <c r="AJ30" s="2" t="str">
        <f t="shared" si="14"/>
        <v>N.A.</v>
      </c>
      <c r="AK30" s="2" t="str">
        <f t="shared" si="14"/>
        <v>N.A.</v>
      </c>
      <c r="AL30" s="2" t="str">
        <f t="shared" si="14"/>
        <v>N.A.</v>
      </c>
      <c r="AM30" s="2" t="str">
        <f t="shared" si="14"/>
        <v>N.A.</v>
      </c>
      <c r="AN30" s="2" t="str">
        <f t="shared" si="14"/>
        <v>N.A.</v>
      </c>
      <c r="AO30" s="2" t="str">
        <f t="shared" si="14"/>
        <v>N.A.</v>
      </c>
      <c r="AP30" s="15" t="str">
        <f t="shared" si="14"/>
        <v>N.A.</v>
      </c>
      <c r="AQ30" s="16" t="str">
        <f t="shared" si="14"/>
        <v>N.A.</v>
      </c>
      <c r="AR30" s="13" t="str">
        <f t="shared" si="14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5">B31+D31+F31+H31+J31</f>
        <v>0</v>
      </c>
      <c r="M31" s="12">
        <f t="shared" ref="M31" si="16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7">Q31+S31+U31+W31+Y31</f>
        <v>0</v>
      </c>
      <c r="AB31" s="12">
        <f t="shared" ref="AB31" si="18">R31+T31+V31+X31+Z31</f>
        <v>0</v>
      </c>
      <c r="AC31" s="13">
        <f>AA31+AB31</f>
        <v>0</v>
      </c>
      <c r="AE31" s="4" t="s">
        <v>16</v>
      </c>
      <c r="AF31" s="2" t="str">
        <f t="shared" ref="AF31:AO31" si="19">IFERROR(B31/Q31, "N.A.")</f>
        <v>N.A.</v>
      </c>
      <c r="AG31" s="2" t="str">
        <f t="shared" si="19"/>
        <v>N.A.</v>
      </c>
      <c r="AH31" s="2" t="str">
        <f t="shared" si="19"/>
        <v>N.A.</v>
      </c>
      <c r="AI31" s="2" t="str">
        <f t="shared" si="19"/>
        <v>N.A.</v>
      </c>
      <c r="AJ31" s="2" t="str">
        <f t="shared" si="19"/>
        <v>N.A.</v>
      </c>
      <c r="AK31" s="2" t="str">
        <f t="shared" si="19"/>
        <v>N.A.</v>
      </c>
      <c r="AL31" s="2" t="str">
        <f t="shared" si="19"/>
        <v>N.A.</v>
      </c>
      <c r="AM31" s="2" t="str">
        <f t="shared" si="19"/>
        <v>N.A.</v>
      </c>
      <c r="AN31" s="2" t="str">
        <f t="shared" si="19"/>
        <v>N.A.</v>
      </c>
      <c r="AO31" s="2" t="str">
        <f t="shared" si="19"/>
        <v>N.A.</v>
      </c>
      <c r="AP31" s="15" t="str">
        <f t="shared" ref="AP31" si="20">IFERROR(L31/AA31, "N.A.")</f>
        <v>N.A.</v>
      </c>
      <c r="AQ31" s="16" t="str">
        <f t="shared" ref="AQ31" si="21">IFERROR(M31/AB31, "N.A.")</f>
        <v>N.A.</v>
      </c>
      <c r="AR31" s="13" t="str">
        <f t="shared" ref="AR31" si="22">IFERROR(N31/AC31, "N.A.")</f>
        <v>N.A.</v>
      </c>
    </row>
    <row r="32" spans="1:44" ht="15" customHeight="1" thickBot="1" x14ac:dyDescent="0.3">
      <c r="A32" s="5" t="s">
        <v>0</v>
      </c>
      <c r="B32" s="48">
        <f>B31+C31</f>
        <v>0</v>
      </c>
      <c r="C32" s="49"/>
      <c r="D32" s="48">
        <f>D31+E31</f>
        <v>0</v>
      </c>
      <c r="E32" s="49"/>
      <c r="F32" s="48">
        <f>F31+G31</f>
        <v>0</v>
      </c>
      <c r="G32" s="49"/>
      <c r="H32" s="48">
        <f>H31+I31</f>
        <v>0</v>
      </c>
      <c r="I32" s="49"/>
      <c r="J32" s="48">
        <f>J31+K31</f>
        <v>0</v>
      </c>
      <c r="K32" s="49"/>
      <c r="L32" s="48">
        <f>L31+M31</f>
        <v>0</v>
      </c>
      <c r="M32" s="50"/>
      <c r="N32" s="19">
        <f>B32+D32+F32+H32+J32</f>
        <v>0</v>
      </c>
      <c r="P32" s="5" t="s">
        <v>0</v>
      </c>
      <c r="Q32" s="48">
        <f>Q31+R31</f>
        <v>0</v>
      </c>
      <c r="R32" s="49"/>
      <c r="S32" s="48">
        <f>S31+T31</f>
        <v>0</v>
      </c>
      <c r="T32" s="49"/>
      <c r="U32" s="48">
        <f>U31+V31</f>
        <v>0</v>
      </c>
      <c r="V32" s="49"/>
      <c r="W32" s="48">
        <f>W31+X31</f>
        <v>0</v>
      </c>
      <c r="X32" s="49"/>
      <c r="Y32" s="48">
        <f>Y31+Z31</f>
        <v>0</v>
      </c>
      <c r="Z32" s="49"/>
      <c r="AA32" s="48">
        <f>AA31+AB31</f>
        <v>0</v>
      </c>
      <c r="AB32" s="49"/>
      <c r="AC32" s="20">
        <f>Q32+S32+U32+W32+Y32</f>
        <v>0</v>
      </c>
      <c r="AE32" s="5" t="s">
        <v>0</v>
      </c>
      <c r="AF32" s="28" t="str">
        <f>IFERROR(B32/Q32,"N.A.")</f>
        <v>N.A.</v>
      </c>
      <c r="AG32" s="29"/>
      <c r="AH32" s="28" t="str">
        <f>IFERROR(D32/S32,"N.A.")</f>
        <v>N.A.</v>
      </c>
      <c r="AI32" s="29"/>
      <c r="AJ32" s="28" t="str">
        <f>IFERROR(F32/U32,"N.A.")</f>
        <v>N.A.</v>
      </c>
      <c r="AK32" s="29"/>
      <c r="AL32" s="28" t="str">
        <f>IFERROR(H32/W32,"N.A.")</f>
        <v>N.A.</v>
      </c>
      <c r="AM32" s="29"/>
      <c r="AN32" s="28" t="str">
        <f>IFERROR(J32/Y32,"N.A.")</f>
        <v>N.A.</v>
      </c>
      <c r="AO32" s="29"/>
      <c r="AP32" s="28" t="str">
        <f>IFERROR(L32/AA32,"N.A.")</f>
        <v>N.A.</v>
      </c>
      <c r="AQ32" s="29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3">B39+D39+F39+H39+J39</f>
        <v>0</v>
      </c>
      <c r="M39" s="12">
        <f t="shared" si="23"/>
        <v>0</v>
      </c>
      <c r="N39" s="13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4">Q39+S39+U39+W39+Y39</f>
        <v>0</v>
      </c>
      <c r="AB39" s="12">
        <f t="shared" si="24"/>
        <v>0</v>
      </c>
      <c r="AC39" s="13">
        <f>AA39+AB39</f>
        <v>0</v>
      </c>
      <c r="AE39" s="3" t="s">
        <v>12</v>
      </c>
      <c r="AF39" s="2" t="str">
        <f t="shared" ref="AF39:AR42" si="25">IFERROR(B39/Q39, "N.A.")</f>
        <v>N.A.</v>
      </c>
      <c r="AG39" s="2" t="str">
        <f t="shared" si="25"/>
        <v>N.A.</v>
      </c>
      <c r="AH39" s="2" t="str">
        <f t="shared" si="25"/>
        <v>N.A.</v>
      </c>
      <c r="AI39" s="2" t="str">
        <f t="shared" si="25"/>
        <v>N.A.</v>
      </c>
      <c r="AJ39" s="2" t="str">
        <f t="shared" si="25"/>
        <v>N.A.</v>
      </c>
      <c r="AK39" s="2" t="str">
        <f t="shared" si="25"/>
        <v>N.A.</v>
      </c>
      <c r="AL39" s="2" t="str">
        <f t="shared" si="25"/>
        <v>N.A.</v>
      </c>
      <c r="AM39" s="2" t="str">
        <f t="shared" si="25"/>
        <v>N.A.</v>
      </c>
      <c r="AN39" s="2" t="str">
        <f t="shared" si="25"/>
        <v>N.A.</v>
      </c>
      <c r="AO39" s="2" t="str">
        <f t="shared" si="25"/>
        <v>N.A.</v>
      </c>
      <c r="AP39" s="15" t="str">
        <f t="shared" si="25"/>
        <v>N.A.</v>
      </c>
      <c r="AQ39" s="16" t="str">
        <f t="shared" si="25"/>
        <v>N.A.</v>
      </c>
      <c r="AR39" s="13" t="str">
        <f t="shared" si="25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3"/>
        <v>0</v>
      </c>
      <c r="M40" s="12">
        <f t="shared" si="23"/>
        <v>0</v>
      </c>
      <c r="N40" s="13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4"/>
        <v>0</v>
      </c>
      <c r="AB40" s="12">
        <f t="shared" si="24"/>
        <v>0</v>
      </c>
      <c r="AC40" s="13">
        <f>AA40+AB40</f>
        <v>0</v>
      </c>
      <c r="AE40" s="3" t="s">
        <v>13</v>
      </c>
      <c r="AF40" s="2" t="str">
        <f t="shared" si="25"/>
        <v>N.A.</v>
      </c>
      <c r="AG40" s="2" t="str">
        <f t="shared" si="25"/>
        <v>N.A.</v>
      </c>
      <c r="AH40" s="2" t="str">
        <f t="shared" si="25"/>
        <v>N.A.</v>
      </c>
      <c r="AI40" s="2" t="str">
        <f t="shared" si="25"/>
        <v>N.A.</v>
      </c>
      <c r="AJ40" s="2" t="str">
        <f t="shared" si="25"/>
        <v>N.A.</v>
      </c>
      <c r="AK40" s="2" t="str">
        <f t="shared" si="25"/>
        <v>N.A.</v>
      </c>
      <c r="AL40" s="2" t="str">
        <f t="shared" si="25"/>
        <v>N.A.</v>
      </c>
      <c r="AM40" s="2" t="str">
        <f t="shared" si="25"/>
        <v>N.A.</v>
      </c>
      <c r="AN40" s="2" t="str">
        <f t="shared" si="25"/>
        <v>N.A.</v>
      </c>
      <c r="AO40" s="2" t="str">
        <f t="shared" si="25"/>
        <v>N.A.</v>
      </c>
      <c r="AP40" s="15" t="str">
        <f t="shared" si="25"/>
        <v>N.A.</v>
      </c>
      <c r="AQ40" s="16" t="str">
        <f t="shared" si="25"/>
        <v>N.A.</v>
      </c>
      <c r="AR40" s="13" t="str">
        <f t="shared" si="25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3"/>
        <v>0</v>
      </c>
      <c r="M41" s="12">
        <f t="shared" si="23"/>
        <v>0</v>
      </c>
      <c r="N41" s="13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4"/>
        <v>0</v>
      </c>
      <c r="AB41" s="12">
        <f t="shared" si="24"/>
        <v>0</v>
      </c>
      <c r="AC41" s="13">
        <f>AA41+AB41</f>
        <v>0</v>
      </c>
      <c r="AE41" s="3" t="s">
        <v>14</v>
      </c>
      <c r="AF41" s="2" t="str">
        <f t="shared" si="25"/>
        <v>N.A.</v>
      </c>
      <c r="AG41" s="2" t="str">
        <f t="shared" si="25"/>
        <v>N.A.</v>
      </c>
      <c r="AH41" s="2" t="str">
        <f t="shared" si="25"/>
        <v>N.A.</v>
      </c>
      <c r="AI41" s="2" t="str">
        <f t="shared" si="25"/>
        <v>N.A.</v>
      </c>
      <c r="AJ41" s="2" t="str">
        <f t="shared" si="25"/>
        <v>N.A.</v>
      </c>
      <c r="AK41" s="2" t="str">
        <f t="shared" si="25"/>
        <v>N.A.</v>
      </c>
      <c r="AL41" s="2" t="str">
        <f t="shared" si="25"/>
        <v>N.A.</v>
      </c>
      <c r="AM41" s="2" t="str">
        <f t="shared" si="25"/>
        <v>N.A.</v>
      </c>
      <c r="AN41" s="2" t="str">
        <f t="shared" si="25"/>
        <v>N.A.</v>
      </c>
      <c r="AO41" s="2" t="str">
        <f t="shared" si="25"/>
        <v>N.A.</v>
      </c>
      <c r="AP41" s="15" t="str">
        <f t="shared" si="25"/>
        <v>N.A.</v>
      </c>
      <c r="AQ41" s="16" t="str">
        <f t="shared" si="25"/>
        <v>N.A.</v>
      </c>
      <c r="AR41" s="13" t="str">
        <f t="shared" si="25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3"/>
        <v>0</v>
      </c>
      <c r="M42" s="12">
        <f t="shared" si="23"/>
        <v>0</v>
      </c>
      <c r="N42" s="13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4"/>
        <v>0</v>
      </c>
      <c r="AB42" s="12">
        <f t="shared" si="24"/>
        <v>0</v>
      </c>
      <c r="AC42" s="13">
        <f>AA42+AB42</f>
        <v>0</v>
      </c>
      <c r="AE42" s="3" t="s">
        <v>15</v>
      </c>
      <c r="AF42" s="2" t="str">
        <f t="shared" si="25"/>
        <v>N.A.</v>
      </c>
      <c r="AG42" s="2" t="str">
        <f t="shared" si="25"/>
        <v>N.A.</v>
      </c>
      <c r="AH42" s="2" t="str">
        <f t="shared" si="25"/>
        <v>N.A.</v>
      </c>
      <c r="AI42" s="2" t="str">
        <f t="shared" si="25"/>
        <v>N.A.</v>
      </c>
      <c r="AJ42" s="2" t="str">
        <f t="shared" si="25"/>
        <v>N.A.</v>
      </c>
      <c r="AK42" s="2" t="str">
        <f t="shared" si="25"/>
        <v>N.A.</v>
      </c>
      <c r="AL42" s="2" t="str">
        <f t="shared" si="25"/>
        <v>N.A.</v>
      </c>
      <c r="AM42" s="2" t="str">
        <f t="shared" si="25"/>
        <v>N.A.</v>
      </c>
      <c r="AN42" s="2" t="str">
        <f t="shared" si="25"/>
        <v>N.A.</v>
      </c>
      <c r="AO42" s="2" t="str">
        <f t="shared" si="25"/>
        <v>N.A.</v>
      </c>
      <c r="AP42" s="15" t="str">
        <f t="shared" si="25"/>
        <v>N.A.</v>
      </c>
      <c r="AQ42" s="16" t="str">
        <f t="shared" si="25"/>
        <v>N.A.</v>
      </c>
      <c r="AR42" s="13" t="str">
        <f t="shared" si="25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6">B43+D43+F43+H43+J43</f>
        <v>0</v>
      </c>
      <c r="M43" s="12">
        <f t="shared" ref="M43" si="27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8">Q43+S43+U43+W43+Y43</f>
        <v>0</v>
      </c>
      <c r="AB43" s="12">
        <f t="shared" ref="AB43" si="29">R43+T43+V43+X43+Z43</f>
        <v>0</v>
      </c>
      <c r="AC43" s="18">
        <f>AA43+AB43</f>
        <v>0</v>
      </c>
      <c r="AE43" s="4" t="s">
        <v>16</v>
      </c>
      <c r="AF43" s="2" t="str">
        <f t="shared" ref="AF43:AO43" si="30">IFERROR(B43/Q43, "N.A.")</f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 t="str">
        <f t="shared" ref="AP43" si="31">IFERROR(L43/AA43, "N.A.")</f>
        <v>N.A.</v>
      </c>
      <c r="AQ43" s="16" t="str">
        <f t="shared" ref="AQ43" si="32">IFERROR(M43/AB43, "N.A.")</f>
        <v>N.A.</v>
      </c>
      <c r="AR43" s="13" t="str">
        <f t="shared" ref="AR43" si="33">IFERROR(N43/AC43, "N.A.")</f>
        <v>N.A.</v>
      </c>
    </row>
    <row r="44" spans="1:44" ht="15" customHeight="1" thickBot="1" x14ac:dyDescent="0.3">
      <c r="A44" s="5" t="s">
        <v>0</v>
      </c>
      <c r="B44" s="48">
        <f>B43+C43</f>
        <v>0</v>
      </c>
      <c r="C44" s="49"/>
      <c r="D44" s="48">
        <f>D43+E43</f>
        <v>0</v>
      </c>
      <c r="E44" s="49"/>
      <c r="F44" s="48">
        <f>F43+G43</f>
        <v>0</v>
      </c>
      <c r="G44" s="49"/>
      <c r="H44" s="48">
        <f>H43+I43</f>
        <v>0</v>
      </c>
      <c r="I44" s="49"/>
      <c r="J44" s="48">
        <f>J43+K43</f>
        <v>0</v>
      </c>
      <c r="K44" s="49"/>
      <c r="L44" s="48">
        <f>L43+M43</f>
        <v>0</v>
      </c>
      <c r="M44" s="50"/>
      <c r="N44" s="19">
        <f>B44+D44+F44+H44+J44</f>
        <v>0</v>
      </c>
      <c r="P44" s="5" t="s">
        <v>0</v>
      </c>
      <c r="Q44" s="48">
        <f>Q43+R43</f>
        <v>0</v>
      </c>
      <c r="R44" s="49"/>
      <c r="S44" s="48">
        <f>S43+T43</f>
        <v>0</v>
      </c>
      <c r="T44" s="49"/>
      <c r="U44" s="48">
        <f>U43+V43</f>
        <v>0</v>
      </c>
      <c r="V44" s="49"/>
      <c r="W44" s="48">
        <f>W43+X43</f>
        <v>0</v>
      </c>
      <c r="X44" s="49"/>
      <c r="Y44" s="48">
        <f>Y43+Z43</f>
        <v>0</v>
      </c>
      <c r="Z44" s="49"/>
      <c r="AA44" s="48">
        <f>AA43+AB43</f>
        <v>0</v>
      </c>
      <c r="AB44" s="50"/>
      <c r="AC44" s="19">
        <f>Q44+S44+U44+W44+Y44</f>
        <v>0</v>
      </c>
      <c r="AE44" s="5" t="s">
        <v>0</v>
      </c>
      <c r="AF44" s="28" t="str">
        <f>IFERROR(B44/Q44,"N.A.")</f>
        <v>N.A.</v>
      </c>
      <c r="AG44" s="29"/>
      <c r="AH44" s="28" t="str">
        <f>IFERROR(D44/S44,"N.A.")</f>
        <v>N.A.</v>
      </c>
      <c r="AI44" s="29"/>
      <c r="AJ44" s="28" t="str">
        <f>IFERROR(F44/U44,"N.A.")</f>
        <v>N.A.</v>
      </c>
      <c r="AK44" s="29"/>
      <c r="AL44" s="28" t="str">
        <f>IFERROR(H44/W44,"N.A.")</f>
        <v>N.A.</v>
      </c>
      <c r="AM44" s="29"/>
      <c r="AN44" s="28" t="str">
        <f>IFERROR(J44/Y44,"N.A.")</f>
        <v>N.A.</v>
      </c>
      <c r="AO44" s="29"/>
      <c r="AP44" s="28" t="str">
        <f>IFERROR(L44/AA44,"N.A.")</f>
        <v>N.A.</v>
      </c>
      <c r="AQ44" s="29"/>
      <c r="AR44" s="17" t="str">
        <f>IFERROR(N44/AC44, "N.A.")</f>
        <v>N.A.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37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196104506.99999994</v>
      </c>
      <c r="C15" s="2"/>
      <c r="D15" s="2">
        <v>90508856.999999985</v>
      </c>
      <c r="E15" s="2"/>
      <c r="F15" s="2">
        <v>111384730.00000001</v>
      </c>
      <c r="G15" s="2"/>
      <c r="H15" s="2">
        <v>218915146.00000021</v>
      </c>
      <c r="I15" s="2"/>
      <c r="J15" s="2">
        <v>0</v>
      </c>
      <c r="K15" s="2"/>
      <c r="L15" s="1">
        <f t="shared" ref="L15:M18" si="0">B15+D15+F15+H15+J15</f>
        <v>616913240.00000012</v>
      </c>
      <c r="M15" s="12">
        <f t="shared" si="0"/>
        <v>0</v>
      </c>
      <c r="N15" s="13">
        <f>L15+M15</f>
        <v>616913240.00000012</v>
      </c>
      <c r="P15" s="3" t="s">
        <v>12</v>
      </c>
      <c r="Q15" s="2">
        <v>38617</v>
      </c>
      <c r="R15" s="2">
        <v>0</v>
      </c>
      <c r="S15" s="2">
        <v>16297</v>
      </c>
      <c r="T15" s="2">
        <v>0</v>
      </c>
      <c r="U15" s="2">
        <v>15599</v>
      </c>
      <c r="V15" s="2">
        <v>0</v>
      </c>
      <c r="W15" s="2">
        <v>68924</v>
      </c>
      <c r="X15" s="2">
        <v>0</v>
      </c>
      <c r="Y15" s="2">
        <v>10112</v>
      </c>
      <c r="Z15" s="2">
        <v>0</v>
      </c>
      <c r="AA15" s="1">
        <f t="shared" ref="AA15:AB18" si="1">Q15+S15+U15+W15+Y15</f>
        <v>149549</v>
      </c>
      <c r="AB15" s="12">
        <f t="shared" si="1"/>
        <v>0</v>
      </c>
      <c r="AC15" s="13">
        <f>AA15+AB15</f>
        <v>149549</v>
      </c>
      <c r="AE15" s="3" t="s">
        <v>12</v>
      </c>
      <c r="AF15" s="2">
        <f t="shared" ref="AF15:AR18" si="2">IFERROR(B15/Q15, "N.A.")</f>
        <v>5078.1911334386396</v>
      </c>
      <c r="AG15" s="2" t="str">
        <f t="shared" si="2"/>
        <v>N.A.</v>
      </c>
      <c r="AH15" s="2">
        <f t="shared" si="2"/>
        <v>5553.712769221328</v>
      </c>
      <c r="AI15" s="2" t="str">
        <f t="shared" si="2"/>
        <v>N.A.</v>
      </c>
      <c r="AJ15" s="2">
        <f t="shared" si="2"/>
        <v>7140.504519520483</v>
      </c>
      <c r="AK15" s="2" t="str">
        <f t="shared" si="2"/>
        <v>N.A.</v>
      </c>
      <c r="AL15" s="2">
        <f t="shared" si="2"/>
        <v>3176.1816783703821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4125.1579081103864</v>
      </c>
      <c r="AQ15" s="16" t="str">
        <f t="shared" si="2"/>
        <v>N.A.</v>
      </c>
      <c r="AR15" s="13">
        <f t="shared" si="2"/>
        <v>4125.1579081103864</v>
      </c>
    </row>
    <row r="16" spans="1:44" ht="15" customHeight="1" thickBot="1" x14ac:dyDescent="0.3">
      <c r="A16" s="3" t="s">
        <v>13</v>
      </c>
      <c r="B16" s="2">
        <v>53767265.00000003</v>
      </c>
      <c r="C16" s="2">
        <v>4866960.0000000009</v>
      </c>
      <c r="D16" s="2">
        <v>500305</v>
      </c>
      <c r="E16" s="2"/>
      <c r="F16" s="2"/>
      <c r="G16" s="2"/>
      <c r="H16" s="2"/>
      <c r="I16" s="2"/>
      <c r="J16" s="2"/>
      <c r="K16" s="2"/>
      <c r="L16" s="1">
        <f t="shared" si="0"/>
        <v>54267570.00000003</v>
      </c>
      <c r="M16" s="12">
        <f t="shared" si="0"/>
        <v>4866960.0000000009</v>
      </c>
      <c r="N16" s="13">
        <f>L16+M16</f>
        <v>59134530.00000003</v>
      </c>
      <c r="P16" s="3" t="s">
        <v>13</v>
      </c>
      <c r="Q16" s="2">
        <v>20592</v>
      </c>
      <c r="R16" s="2">
        <v>1585</v>
      </c>
      <c r="S16" s="2">
        <v>342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20934</v>
      </c>
      <c r="AB16" s="12">
        <f t="shared" si="1"/>
        <v>1585</v>
      </c>
      <c r="AC16" s="13">
        <f>AA16+AB16</f>
        <v>22519</v>
      </c>
      <c r="AE16" s="3" t="s">
        <v>13</v>
      </c>
      <c r="AF16" s="2">
        <f t="shared" si="2"/>
        <v>2611.0754176379191</v>
      </c>
      <c r="AG16" s="2">
        <f t="shared" si="2"/>
        <v>3070.6372239747639</v>
      </c>
      <c r="AH16" s="2">
        <f t="shared" si="2"/>
        <v>1462.8801169590643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2592.3172828890815</v>
      </c>
      <c r="AQ16" s="16">
        <f t="shared" si="2"/>
        <v>3070.6372239747639</v>
      </c>
      <c r="AR16" s="13">
        <f t="shared" si="2"/>
        <v>2625.9838358719317</v>
      </c>
    </row>
    <row r="17" spans="1:44" ht="15" customHeight="1" thickBot="1" x14ac:dyDescent="0.3">
      <c r="A17" s="3" t="s">
        <v>14</v>
      </c>
      <c r="B17" s="2">
        <v>310684619.99999964</v>
      </c>
      <c r="C17" s="2">
        <v>1674134239</v>
      </c>
      <c r="D17" s="2">
        <v>63771895</v>
      </c>
      <c r="E17" s="2">
        <v>50270791.999999993</v>
      </c>
      <c r="F17" s="2"/>
      <c r="G17" s="2">
        <v>295886205</v>
      </c>
      <c r="H17" s="2"/>
      <c r="I17" s="2">
        <v>109495215</v>
      </c>
      <c r="J17" s="2">
        <v>0</v>
      </c>
      <c r="K17" s="2"/>
      <c r="L17" s="1">
        <f t="shared" si="0"/>
        <v>374456514.99999964</v>
      </c>
      <c r="M17" s="12">
        <f t="shared" si="0"/>
        <v>2129786451</v>
      </c>
      <c r="N17" s="13">
        <f>L17+M17</f>
        <v>2504242965.9999995</v>
      </c>
      <c r="P17" s="3" t="s">
        <v>14</v>
      </c>
      <c r="Q17" s="2">
        <v>74709</v>
      </c>
      <c r="R17" s="2">
        <v>260452</v>
      </c>
      <c r="S17" s="2">
        <v>11417</v>
      </c>
      <c r="T17" s="2">
        <v>5202</v>
      </c>
      <c r="U17" s="2">
        <v>0</v>
      </c>
      <c r="V17" s="2">
        <v>21796</v>
      </c>
      <c r="W17" s="2">
        <v>0</v>
      </c>
      <c r="X17" s="2">
        <v>16981</v>
      </c>
      <c r="Y17" s="2">
        <v>12793</v>
      </c>
      <c r="Z17" s="2">
        <v>0</v>
      </c>
      <c r="AA17" s="1">
        <f t="shared" si="1"/>
        <v>98919</v>
      </c>
      <c r="AB17" s="12">
        <f t="shared" si="1"/>
        <v>304431</v>
      </c>
      <c r="AC17" s="13">
        <f>AA17+AB17</f>
        <v>403350</v>
      </c>
      <c r="AE17" s="3" t="s">
        <v>14</v>
      </c>
      <c r="AF17" s="2">
        <f t="shared" si="2"/>
        <v>4158.5969561900129</v>
      </c>
      <c r="AG17" s="2">
        <f t="shared" si="2"/>
        <v>6427.8033534010101</v>
      </c>
      <c r="AH17" s="2">
        <f t="shared" si="2"/>
        <v>5585.6963300341595</v>
      </c>
      <c r="AI17" s="2">
        <f t="shared" si="2"/>
        <v>9663.7431757016511</v>
      </c>
      <c r="AJ17" s="2" t="str">
        <f t="shared" si="2"/>
        <v>N.A.</v>
      </c>
      <c r="AK17" s="2">
        <f t="shared" si="2"/>
        <v>13575.252569278768</v>
      </c>
      <c r="AL17" s="2" t="str">
        <f t="shared" si="2"/>
        <v>N.A.</v>
      </c>
      <c r="AM17" s="2">
        <f t="shared" si="2"/>
        <v>6448.1017019021256</v>
      </c>
      <c r="AN17" s="2">
        <f t="shared" si="2"/>
        <v>0</v>
      </c>
      <c r="AO17" s="2" t="str">
        <f t="shared" si="2"/>
        <v>N.A.</v>
      </c>
      <c r="AP17" s="15">
        <f t="shared" si="2"/>
        <v>3785.4862564320265</v>
      </c>
      <c r="AQ17" s="16">
        <f t="shared" si="2"/>
        <v>6995.9578722272045</v>
      </c>
      <c r="AR17" s="13">
        <f t="shared" si="2"/>
        <v>6208.6103037064577</v>
      </c>
    </row>
    <row r="18" spans="1:44" ht="15" customHeight="1" thickBot="1" x14ac:dyDescent="0.3">
      <c r="A18" s="3" t="s">
        <v>15</v>
      </c>
      <c r="B18" s="2">
        <v>15552854.999999996</v>
      </c>
      <c r="C18" s="2">
        <v>2792489.0000000005</v>
      </c>
      <c r="D18" s="2">
        <v>1465440</v>
      </c>
      <c r="E18" s="2">
        <v>286380</v>
      </c>
      <c r="F18" s="2"/>
      <c r="G18" s="2">
        <v>20640804</v>
      </c>
      <c r="H18" s="2">
        <v>13011753.999999993</v>
      </c>
      <c r="I18" s="2"/>
      <c r="J18" s="2">
        <v>0</v>
      </c>
      <c r="K18" s="2"/>
      <c r="L18" s="1">
        <f t="shared" si="0"/>
        <v>30030048.999999989</v>
      </c>
      <c r="M18" s="12">
        <f t="shared" si="0"/>
        <v>23719673</v>
      </c>
      <c r="N18" s="13">
        <f>L18+M18</f>
        <v>53749721.999999985</v>
      </c>
      <c r="P18" s="3" t="s">
        <v>15</v>
      </c>
      <c r="Q18" s="2">
        <v>5708</v>
      </c>
      <c r="R18" s="2">
        <v>732</v>
      </c>
      <c r="S18" s="2">
        <v>450</v>
      </c>
      <c r="T18" s="2">
        <v>74</v>
      </c>
      <c r="U18" s="2">
        <v>0</v>
      </c>
      <c r="V18" s="2">
        <v>3045</v>
      </c>
      <c r="W18" s="2">
        <v>15221</v>
      </c>
      <c r="X18" s="2">
        <v>0</v>
      </c>
      <c r="Y18" s="2">
        <v>7400</v>
      </c>
      <c r="Z18" s="2">
        <v>0</v>
      </c>
      <c r="AA18" s="1">
        <f t="shared" si="1"/>
        <v>28779</v>
      </c>
      <c r="AB18" s="12">
        <f t="shared" si="1"/>
        <v>3851</v>
      </c>
      <c r="AC18" s="18">
        <f>AA18+AB18</f>
        <v>32630</v>
      </c>
      <c r="AE18" s="3" t="s">
        <v>15</v>
      </c>
      <c r="AF18" s="2">
        <f t="shared" si="2"/>
        <v>2724.7468465311836</v>
      </c>
      <c r="AG18" s="2">
        <f t="shared" si="2"/>
        <v>3814.8756830601101</v>
      </c>
      <c r="AH18" s="2">
        <f t="shared" si="2"/>
        <v>3256.5333333333333</v>
      </c>
      <c r="AI18" s="2">
        <f t="shared" si="2"/>
        <v>3870</v>
      </c>
      <c r="AJ18" s="2" t="str">
        <f t="shared" si="2"/>
        <v>N.A.</v>
      </c>
      <c r="AK18" s="2">
        <f t="shared" si="2"/>
        <v>6778.5891625615759</v>
      </c>
      <c r="AL18" s="2">
        <f t="shared" si="2"/>
        <v>854.85539714867571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1043.4708989193505</v>
      </c>
      <c r="AQ18" s="16">
        <f t="shared" si="2"/>
        <v>6159.354193715918</v>
      </c>
      <c r="AR18" s="13">
        <f t="shared" si="2"/>
        <v>1647.2486055776887</v>
      </c>
    </row>
    <row r="19" spans="1:44" ht="15" customHeight="1" thickBot="1" x14ac:dyDescent="0.3">
      <c r="A19" s="4" t="s">
        <v>16</v>
      </c>
      <c r="B19" s="2">
        <f t="shared" ref="B19:K19" si="3">SUM(B15:B18)</f>
        <v>576109246.99999964</v>
      </c>
      <c r="C19" s="2">
        <f t="shared" si="3"/>
        <v>1681793688</v>
      </c>
      <c r="D19" s="2">
        <f t="shared" si="3"/>
        <v>156246497</v>
      </c>
      <c r="E19" s="2">
        <f t="shared" si="3"/>
        <v>50557171.999999993</v>
      </c>
      <c r="F19" s="2">
        <f t="shared" si="3"/>
        <v>111384730.00000001</v>
      </c>
      <c r="G19" s="2">
        <f t="shared" si="3"/>
        <v>316527009</v>
      </c>
      <c r="H19" s="2">
        <f t="shared" si="3"/>
        <v>231926900.00000021</v>
      </c>
      <c r="I19" s="2">
        <f t="shared" si="3"/>
        <v>109495215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1075667373.9999998</v>
      </c>
      <c r="M19" s="12">
        <f t="shared" ref="M19" si="5">C19+E19+G19+I19+K19</f>
        <v>2158373084</v>
      </c>
      <c r="N19" s="18">
        <f>L19+M19</f>
        <v>3234040458</v>
      </c>
      <c r="P19" s="4" t="s">
        <v>16</v>
      </c>
      <c r="Q19" s="2">
        <f t="shared" ref="Q19:Z19" si="6">SUM(Q15:Q18)</f>
        <v>139626</v>
      </c>
      <c r="R19" s="2">
        <f t="shared" si="6"/>
        <v>262769</v>
      </c>
      <c r="S19" s="2">
        <f t="shared" si="6"/>
        <v>28506</v>
      </c>
      <c r="T19" s="2">
        <f t="shared" si="6"/>
        <v>5276</v>
      </c>
      <c r="U19" s="2">
        <f t="shared" si="6"/>
        <v>15599</v>
      </c>
      <c r="V19" s="2">
        <f t="shared" si="6"/>
        <v>24841</v>
      </c>
      <c r="W19" s="2">
        <f t="shared" si="6"/>
        <v>84145</v>
      </c>
      <c r="X19" s="2">
        <f t="shared" si="6"/>
        <v>16981</v>
      </c>
      <c r="Y19" s="2">
        <f t="shared" si="6"/>
        <v>30305</v>
      </c>
      <c r="Z19" s="2">
        <f t="shared" si="6"/>
        <v>0</v>
      </c>
      <c r="AA19" s="1">
        <f t="shared" ref="AA19" si="7">Q19+S19+U19+W19+Y19</f>
        <v>298181</v>
      </c>
      <c r="AB19" s="12">
        <f t="shared" ref="AB19" si="8">R19+T19+V19+X19+Z19</f>
        <v>309867</v>
      </c>
      <c r="AC19" s="13">
        <f>AA19+AB19</f>
        <v>608048</v>
      </c>
      <c r="AE19" s="4" t="s">
        <v>16</v>
      </c>
      <c r="AF19" s="2">
        <f t="shared" ref="AF19:AO19" si="9">IFERROR(B19/Q19, "N.A.")</f>
        <v>4126.0886009768928</v>
      </c>
      <c r="AG19" s="2">
        <f t="shared" si="9"/>
        <v>6400.2743398193852</v>
      </c>
      <c r="AH19" s="2">
        <f t="shared" si="9"/>
        <v>5481.1792955868941</v>
      </c>
      <c r="AI19" s="2">
        <f t="shared" si="9"/>
        <v>9582.4814253222121</v>
      </c>
      <c r="AJ19" s="2">
        <f t="shared" si="9"/>
        <v>7140.504519520483</v>
      </c>
      <c r="AK19" s="2">
        <f t="shared" si="9"/>
        <v>12742.120244756652</v>
      </c>
      <c r="AL19" s="2">
        <f t="shared" si="9"/>
        <v>2756.2766652801738</v>
      </c>
      <c r="AM19" s="2">
        <f t="shared" si="9"/>
        <v>6448.1017019021256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3607.4309697800991</v>
      </c>
      <c r="AQ19" s="16">
        <f t="shared" ref="AQ19" si="11">IFERROR(M19/AB19, "N.A.")</f>
        <v>6965.4822359270265</v>
      </c>
      <c r="AR19" s="13">
        <f t="shared" ref="AR19" si="12">IFERROR(N19/AC19, "N.A.")</f>
        <v>5318.7255907428362</v>
      </c>
    </row>
    <row r="20" spans="1:44" ht="15" customHeight="1" thickBot="1" x14ac:dyDescent="0.3">
      <c r="A20" s="5" t="s">
        <v>0</v>
      </c>
      <c r="B20" s="48">
        <f>B19+C19</f>
        <v>2257902934.9999995</v>
      </c>
      <c r="C20" s="49"/>
      <c r="D20" s="48">
        <f>D19+E19</f>
        <v>206803669</v>
      </c>
      <c r="E20" s="49"/>
      <c r="F20" s="48">
        <f>F19+G19</f>
        <v>427911739</v>
      </c>
      <c r="G20" s="49"/>
      <c r="H20" s="48">
        <f>H19+I19</f>
        <v>341422115.00000024</v>
      </c>
      <c r="I20" s="49"/>
      <c r="J20" s="48">
        <f>J19+K19</f>
        <v>0</v>
      </c>
      <c r="K20" s="49"/>
      <c r="L20" s="48">
        <f>L19+M19</f>
        <v>3234040458</v>
      </c>
      <c r="M20" s="50"/>
      <c r="N20" s="19">
        <f>B20+D20+F20+H20+J20</f>
        <v>3234040458</v>
      </c>
      <c r="P20" s="5" t="s">
        <v>0</v>
      </c>
      <c r="Q20" s="48">
        <f>Q19+R19</f>
        <v>402395</v>
      </c>
      <c r="R20" s="49"/>
      <c r="S20" s="48">
        <f>S19+T19</f>
        <v>33782</v>
      </c>
      <c r="T20" s="49"/>
      <c r="U20" s="48">
        <f>U19+V19</f>
        <v>40440</v>
      </c>
      <c r="V20" s="49"/>
      <c r="W20" s="48">
        <f>W19+X19</f>
        <v>101126</v>
      </c>
      <c r="X20" s="49"/>
      <c r="Y20" s="48">
        <f>Y19+Z19</f>
        <v>30305</v>
      </c>
      <c r="Z20" s="49"/>
      <c r="AA20" s="48">
        <f>AA19+AB19</f>
        <v>608048</v>
      </c>
      <c r="AB20" s="49"/>
      <c r="AC20" s="20">
        <f>Q20+S20+U20+W20+Y20</f>
        <v>608048</v>
      </c>
      <c r="AE20" s="5" t="s">
        <v>0</v>
      </c>
      <c r="AF20" s="28">
        <f>IFERROR(B20/Q20,"N.A.")</f>
        <v>5611.1605139228859</v>
      </c>
      <c r="AG20" s="29"/>
      <c r="AH20" s="28">
        <f>IFERROR(D20/S20,"N.A.")</f>
        <v>6121.7118287845597</v>
      </c>
      <c r="AI20" s="29"/>
      <c r="AJ20" s="28">
        <f>IFERROR(F20/U20,"N.A.")</f>
        <v>10581.398095944609</v>
      </c>
      <c r="AK20" s="29"/>
      <c r="AL20" s="28">
        <f>IFERROR(H20/W20,"N.A.")</f>
        <v>3376.2050807903038</v>
      </c>
      <c r="AM20" s="29"/>
      <c r="AN20" s="28">
        <f>IFERROR(J20/Y20,"N.A.")</f>
        <v>0</v>
      </c>
      <c r="AO20" s="29"/>
      <c r="AP20" s="28">
        <f>IFERROR(L20/AA20,"N.A.")</f>
        <v>5318.7255907428362</v>
      </c>
      <c r="AQ20" s="29"/>
      <c r="AR20" s="17">
        <f>IFERROR(N20/AC20, "N.A.")</f>
        <v>5318.7255907428362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177780430.00000012</v>
      </c>
      <c r="C27" s="2"/>
      <c r="D27" s="2">
        <v>90121947</v>
      </c>
      <c r="E27" s="2"/>
      <c r="F27" s="2">
        <v>94346297</v>
      </c>
      <c r="G27" s="2"/>
      <c r="H27" s="2">
        <v>130001330.99999993</v>
      </c>
      <c r="I27" s="2"/>
      <c r="J27" s="2">
        <v>0</v>
      </c>
      <c r="K27" s="2"/>
      <c r="L27" s="1">
        <f t="shared" ref="L27:M30" si="13">B27+D27+F27+H27+J27</f>
        <v>492250005.00000006</v>
      </c>
      <c r="M27" s="12">
        <f t="shared" si="13"/>
        <v>0</v>
      </c>
      <c r="N27" s="13">
        <f>L27+M27</f>
        <v>492250005.00000006</v>
      </c>
      <c r="P27" s="3" t="s">
        <v>12</v>
      </c>
      <c r="Q27" s="2">
        <v>32121</v>
      </c>
      <c r="R27" s="2">
        <v>0</v>
      </c>
      <c r="S27" s="2">
        <v>15929</v>
      </c>
      <c r="T27" s="2">
        <v>0</v>
      </c>
      <c r="U27" s="2">
        <v>12627</v>
      </c>
      <c r="V27" s="2">
        <v>0</v>
      </c>
      <c r="W27" s="2">
        <v>27569</v>
      </c>
      <c r="X27" s="2">
        <v>0</v>
      </c>
      <c r="Y27" s="2">
        <v>2654</v>
      </c>
      <c r="Z27" s="2">
        <v>0</v>
      </c>
      <c r="AA27" s="1">
        <f t="shared" ref="AA27:AB30" si="14">Q27+S27+U27+W27+Y27</f>
        <v>90900</v>
      </c>
      <c r="AB27" s="12">
        <f t="shared" si="14"/>
        <v>0</v>
      </c>
      <c r="AC27" s="13">
        <f>AA27+AB27</f>
        <v>90900</v>
      </c>
      <c r="AE27" s="3" t="s">
        <v>12</v>
      </c>
      <c r="AF27" s="2">
        <f t="shared" ref="AF27:AR30" si="15">IFERROR(B27/Q27, "N.A.")</f>
        <v>5534.7103141247198</v>
      </c>
      <c r="AG27" s="2" t="str">
        <f t="shared" si="15"/>
        <v>N.A.</v>
      </c>
      <c r="AH27" s="2">
        <f t="shared" si="15"/>
        <v>5657.7278548559234</v>
      </c>
      <c r="AI27" s="2" t="str">
        <f t="shared" si="15"/>
        <v>N.A.</v>
      </c>
      <c r="AJ27" s="2">
        <f t="shared" si="15"/>
        <v>7471.7903698424016</v>
      </c>
      <c r="AK27" s="2" t="str">
        <f t="shared" si="15"/>
        <v>N.A.</v>
      </c>
      <c r="AL27" s="2">
        <f t="shared" si="15"/>
        <v>4715.4895353476704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5415.2915841584163</v>
      </c>
      <c r="AQ27" s="16" t="str">
        <f t="shared" si="15"/>
        <v>N.A.</v>
      </c>
      <c r="AR27" s="13">
        <f t="shared" si="15"/>
        <v>5415.2915841584163</v>
      </c>
    </row>
    <row r="28" spans="1:44" ht="15" customHeight="1" thickBot="1" x14ac:dyDescent="0.3">
      <c r="A28" s="3" t="s">
        <v>13</v>
      </c>
      <c r="B28" s="2">
        <v>10117979.999999998</v>
      </c>
      <c r="C28" s="2">
        <v>540000</v>
      </c>
      <c r="D28" s="2"/>
      <c r="E28" s="2"/>
      <c r="F28" s="2"/>
      <c r="G28" s="2"/>
      <c r="H28" s="2"/>
      <c r="I28" s="2"/>
      <c r="J28" s="2"/>
      <c r="K28" s="2"/>
      <c r="L28" s="1">
        <f t="shared" si="13"/>
        <v>10117979.999999998</v>
      </c>
      <c r="M28" s="12">
        <f t="shared" si="13"/>
        <v>540000</v>
      </c>
      <c r="N28" s="13">
        <f>L28+M28</f>
        <v>10657979.999999998</v>
      </c>
      <c r="P28" s="3" t="s">
        <v>13</v>
      </c>
      <c r="Q28" s="2">
        <v>2337</v>
      </c>
      <c r="R28" s="2">
        <v>75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2337</v>
      </c>
      <c r="AB28" s="12">
        <f t="shared" si="14"/>
        <v>75</v>
      </c>
      <c r="AC28" s="13">
        <f>AA28+AB28</f>
        <v>2412</v>
      </c>
      <c r="AE28" s="3" t="s">
        <v>13</v>
      </c>
      <c r="AF28" s="2">
        <f t="shared" si="15"/>
        <v>4329.4736842105258</v>
      </c>
      <c r="AG28" s="2">
        <f t="shared" si="15"/>
        <v>7200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4329.4736842105258</v>
      </c>
      <c r="AQ28" s="16">
        <f t="shared" si="15"/>
        <v>7200</v>
      </c>
      <c r="AR28" s="13">
        <f t="shared" si="15"/>
        <v>4418.7313432835817</v>
      </c>
    </row>
    <row r="29" spans="1:44" ht="15" customHeight="1" thickBot="1" x14ac:dyDescent="0.3">
      <c r="A29" s="3" t="s">
        <v>14</v>
      </c>
      <c r="B29" s="2">
        <v>199009124.99999991</v>
      </c>
      <c r="C29" s="2">
        <v>1127177150.0000002</v>
      </c>
      <c r="D29" s="2">
        <v>51748185.000000015</v>
      </c>
      <c r="E29" s="2">
        <v>36665292</v>
      </c>
      <c r="F29" s="2"/>
      <c r="G29" s="2">
        <v>210039655</v>
      </c>
      <c r="H29" s="2"/>
      <c r="I29" s="2">
        <v>74244610</v>
      </c>
      <c r="J29" s="2">
        <v>0</v>
      </c>
      <c r="K29" s="2"/>
      <c r="L29" s="1">
        <f t="shared" si="13"/>
        <v>250757309.99999994</v>
      </c>
      <c r="M29" s="12">
        <f t="shared" si="13"/>
        <v>1448126707.0000002</v>
      </c>
      <c r="N29" s="13">
        <f>L29+M29</f>
        <v>1698884017.0000002</v>
      </c>
      <c r="P29" s="3" t="s">
        <v>14</v>
      </c>
      <c r="Q29" s="2">
        <v>41683</v>
      </c>
      <c r="R29" s="2">
        <v>162669</v>
      </c>
      <c r="S29" s="2">
        <v>8889</v>
      </c>
      <c r="T29" s="2">
        <v>3456</v>
      </c>
      <c r="U29" s="2">
        <v>0</v>
      </c>
      <c r="V29" s="2">
        <v>15463</v>
      </c>
      <c r="W29" s="2">
        <v>0</v>
      </c>
      <c r="X29" s="2">
        <v>9469</v>
      </c>
      <c r="Y29" s="2">
        <v>4880</v>
      </c>
      <c r="Z29" s="2">
        <v>0</v>
      </c>
      <c r="AA29" s="1">
        <f t="shared" si="14"/>
        <v>55452</v>
      </c>
      <c r="AB29" s="12">
        <f t="shared" si="14"/>
        <v>191057</v>
      </c>
      <c r="AC29" s="13">
        <f>AA29+AB29</f>
        <v>246509</v>
      </c>
      <c r="AE29" s="3" t="s">
        <v>14</v>
      </c>
      <c r="AF29" s="2">
        <f t="shared" si="15"/>
        <v>4774.347455797325</v>
      </c>
      <c r="AG29" s="2">
        <f t="shared" si="15"/>
        <v>6929.2683301673969</v>
      </c>
      <c r="AH29" s="2">
        <f t="shared" si="15"/>
        <v>5821.5980425244697</v>
      </c>
      <c r="AI29" s="2">
        <f t="shared" si="15"/>
        <v>10609.170138888889</v>
      </c>
      <c r="AJ29" s="2" t="str">
        <f t="shared" si="15"/>
        <v>N.A.</v>
      </c>
      <c r="AK29" s="2">
        <f t="shared" si="15"/>
        <v>13583.370303304662</v>
      </c>
      <c r="AL29" s="2" t="str">
        <f t="shared" si="15"/>
        <v>N.A.</v>
      </c>
      <c r="AM29" s="2">
        <f t="shared" si="15"/>
        <v>7840.8078994614007</v>
      </c>
      <c r="AN29" s="2">
        <f t="shared" si="15"/>
        <v>0</v>
      </c>
      <c r="AO29" s="2" t="str">
        <f t="shared" si="15"/>
        <v>N.A.</v>
      </c>
      <c r="AP29" s="15">
        <f t="shared" si="15"/>
        <v>4522.0607011469365</v>
      </c>
      <c r="AQ29" s="16">
        <f t="shared" si="15"/>
        <v>7579.5532589750719</v>
      </c>
      <c r="AR29" s="13">
        <f t="shared" si="15"/>
        <v>6891.7727831438215</v>
      </c>
    </row>
    <row r="30" spans="1:44" ht="15" customHeight="1" thickBot="1" x14ac:dyDescent="0.3">
      <c r="A30" s="3" t="s">
        <v>15</v>
      </c>
      <c r="B30" s="2">
        <v>15552854.999999996</v>
      </c>
      <c r="C30" s="2">
        <v>2157850</v>
      </c>
      <c r="D30" s="2">
        <v>1465440</v>
      </c>
      <c r="E30" s="2">
        <v>286380</v>
      </c>
      <c r="F30" s="2"/>
      <c r="G30" s="2">
        <v>20640804</v>
      </c>
      <c r="H30" s="2">
        <v>12511764.000000009</v>
      </c>
      <c r="I30" s="2"/>
      <c r="J30" s="2">
        <v>0</v>
      </c>
      <c r="K30" s="2"/>
      <c r="L30" s="1">
        <f t="shared" si="13"/>
        <v>29530059.000000007</v>
      </c>
      <c r="M30" s="12">
        <f t="shared" si="13"/>
        <v>23085034</v>
      </c>
      <c r="N30" s="13">
        <f>L30+M30</f>
        <v>52615093.000000007</v>
      </c>
      <c r="P30" s="3" t="s">
        <v>15</v>
      </c>
      <c r="Q30" s="2">
        <v>5708</v>
      </c>
      <c r="R30" s="2">
        <v>424</v>
      </c>
      <c r="S30" s="2">
        <v>450</v>
      </c>
      <c r="T30" s="2">
        <v>74</v>
      </c>
      <c r="U30" s="2">
        <v>0</v>
      </c>
      <c r="V30" s="2">
        <v>3045</v>
      </c>
      <c r="W30" s="2">
        <v>13754</v>
      </c>
      <c r="X30" s="2">
        <v>0</v>
      </c>
      <c r="Y30" s="2">
        <v>5376</v>
      </c>
      <c r="Z30" s="2">
        <v>0</v>
      </c>
      <c r="AA30" s="1">
        <f t="shared" si="14"/>
        <v>25288</v>
      </c>
      <c r="AB30" s="12">
        <f t="shared" si="14"/>
        <v>3543</v>
      </c>
      <c r="AC30" s="18">
        <f>AA30+AB30</f>
        <v>28831</v>
      </c>
      <c r="AE30" s="3" t="s">
        <v>15</v>
      </c>
      <c r="AF30" s="2">
        <f t="shared" si="15"/>
        <v>2724.7468465311836</v>
      </c>
      <c r="AG30" s="2">
        <f t="shared" si="15"/>
        <v>5089.2688679245284</v>
      </c>
      <c r="AH30" s="2">
        <f t="shared" si="15"/>
        <v>3256.5333333333333</v>
      </c>
      <c r="AI30" s="2">
        <f t="shared" si="15"/>
        <v>3870</v>
      </c>
      <c r="AJ30" s="2" t="str">
        <f t="shared" si="15"/>
        <v>N.A.</v>
      </c>
      <c r="AK30" s="2">
        <f t="shared" si="15"/>
        <v>6778.5891625615759</v>
      </c>
      <c r="AL30" s="2">
        <f t="shared" si="15"/>
        <v>909.68183801076123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1167.7498813666564</v>
      </c>
      <c r="AQ30" s="16">
        <f t="shared" si="15"/>
        <v>6515.6742873271241</v>
      </c>
      <c r="AR30" s="13">
        <f t="shared" si="15"/>
        <v>1824.9485969962889</v>
      </c>
    </row>
    <row r="31" spans="1:44" ht="15" customHeight="1" thickBot="1" x14ac:dyDescent="0.3">
      <c r="A31" s="4" t="s">
        <v>16</v>
      </c>
      <c r="B31" s="2">
        <f t="shared" ref="B31:K31" si="16">SUM(B27:B30)</f>
        <v>402460390</v>
      </c>
      <c r="C31" s="2">
        <f t="shared" si="16"/>
        <v>1129875000.0000002</v>
      </c>
      <c r="D31" s="2">
        <f t="shared" si="16"/>
        <v>143335572</v>
      </c>
      <c r="E31" s="2">
        <f t="shared" si="16"/>
        <v>36951672</v>
      </c>
      <c r="F31" s="2">
        <f t="shared" si="16"/>
        <v>94346297</v>
      </c>
      <c r="G31" s="2">
        <f t="shared" si="16"/>
        <v>230680459</v>
      </c>
      <c r="H31" s="2">
        <f t="shared" si="16"/>
        <v>142513094.99999994</v>
      </c>
      <c r="I31" s="2">
        <f t="shared" si="16"/>
        <v>74244610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782655354</v>
      </c>
      <c r="M31" s="12">
        <f t="shared" ref="M31" si="18">C31+E31+G31+I31+K31</f>
        <v>1471751741.0000002</v>
      </c>
      <c r="N31" s="18">
        <f>L31+M31</f>
        <v>2254407095</v>
      </c>
      <c r="P31" s="4" t="s">
        <v>16</v>
      </c>
      <c r="Q31" s="2">
        <f t="shared" ref="Q31:Z31" si="19">SUM(Q27:Q30)</f>
        <v>81849</v>
      </c>
      <c r="R31" s="2">
        <f t="shared" si="19"/>
        <v>163168</v>
      </c>
      <c r="S31" s="2">
        <f t="shared" si="19"/>
        <v>25268</v>
      </c>
      <c r="T31" s="2">
        <f t="shared" si="19"/>
        <v>3530</v>
      </c>
      <c r="U31" s="2">
        <f t="shared" si="19"/>
        <v>12627</v>
      </c>
      <c r="V31" s="2">
        <f t="shared" si="19"/>
        <v>18508</v>
      </c>
      <c r="W31" s="2">
        <f t="shared" si="19"/>
        <v>41323</v>
      </c>
      <c r="X31" s="2">
        <f t="shared" si="19"/>
        <v>9469</v>
      </c>
      <c r="Y31" s="2">
        <f t="shared" si="19"/>
        <v>12910</v>
      </c>
      <c r="Z31" s="2">
        <f t="shared" si="19"/>
        <v>0</v>
      </c>
      <c r="AA31" s="1">
        <f t="shared" ref="AA31" si="20">Q31+S31+U31+W31+Y31</f>
        <v>173977</v>
      </c>
      <c r="AB31" s="12">
        <f t="shared" ref="AB31" si="21">R31+T31+V31+X31+Z31</f>
        <v>194675</v>
      </c>
      <c r="AC31" s="13">
        <f>AA31+AB31</f>
        <v>368652</v>
      </c>
      <c r="AE31" s="4" t="s">
        <v>16</v>
      </c>
      <c r="AF31" s="2">
        <f t="shared" ref="AF31:AO31" si="22">IFERROR(B31/Q31, "N.A.")</f>
        <v>4917.1082114625715</v>
      </c>
      <c r="AG31" s="2">
        <f t="shared" si="22"/>
        <v>6924.61144342028</v>
      </c>
      <c r="AH31" s="2">
        <f t="shared" si="22"/>
        <v>5672.6124742757638</v>
      </c>
      <c r="AI31" s="2">
        <f t="shared" si="22"/>
        <v>10467.895750708216</v>
      </c>
      <c r="AJ31" s="2">
        <f t="shared" si="22"/>
        <v>7471.7903698424016</v>
      </c>
      <c r="AK31" s="2">
        <f t="shared" si="22"/>
        <v>12463.824238167279</v>
      </c>
      <c r="AL31" s="2">
        <f t="shared" si="22"/>
        <v>3448.7596495898156</v>
      </c>
      <c r="AM31" s="2">
        <f t="shared" si="22"/>
        <v>7840.8078994614007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4498.613920230835</v>
      </c>
      <c r="AQ31" s="16">
        <f t="shared" ref="AQ31" si="24">IFERROR(M31/AB31, "N.A.")</f>
        <v>7560.0449004751517</v>
      </c>
      <c r="AR31" s="13">
        <f t="shared" ref="AR31" si="25">IFERROR(N31/AC31, "N.A.")</f>
        <v>6115.2715704783914</v>
      </c>
    </row>
    <row r="32" spans="1:44" ht="15" customHeight="1" thickBot="1" x14ac:dyDescent="0.3">
      <c r="A32" s="5" t="s">
        <v>0</v>
      </c>
      <c r="B32" s="48">
        <f>B31+C31</f>
        <v>1532335390.0000002</v>
      </c>
      <c r="C32" s="49"/>
      <c r="D32" s="48">
        <f>D31+E31</f>
        <v>180287244</v>
      </c>
      <c r="E32" s="49"/>
      <c r="F32" s="48">
        <f>F31+G31</f>
        <v>325026756</v>
      </c>
      <c r="G32" s="49"/>
      <c r="H32" s="48">
        <f>H31+I31</f>
        <v>216757704.99999994</v>
      </c>
      <c r="I32" s="49"/>
      <c r="J32" s="48">
        <f>J31+K31</f>
        <v>0</v>
      </c>
      <c r="K32" s="49"/>
      <c r="L32" s="48">
        <f>L31+M31</f>
        <v>2254407095</v>
      </c>
      <c r="M32" s="50"/>
      <c r="N32" s="19">
        <f>B32+D32+F32+H32+J32</f>
        <v>2254407095</v>
      </c>
      <c r="P32" s="5" t="s">
        <v>0</v>
      </c>
      <c r="Q32" s="48">
        <f>Q31+R31</f>
        <v>245017</v>
      </c>
      <c r="R32" s="49"/>
      <c r="S32" s="48">
        <f>S31+T31</f>
        <v>28798</v>
      </c>
      <c r="T32" s="49"/>
      <c r="U32" s="48">
        <f>U31+V31</f>
        <v>31135</v>
      </c>
      <c r="V32" s="49"/>
      <c r="W32" s="48">
        <f>W31+X31</f>
        <v>50792</v>
      </c>
      <c r="X32" s="49"/>
      <c r="Y32" s="48">
        <f>Y31+Z31</f>
        <v>12910</v>
      </c>
      <c r="Z32" s="49"/>
      <c r="AA32" s="48">
        <f>AA31+AB31</f>
        <v>368652</v>
      </c>
      <c r="AB32" s="49"/>
      <c r="AC32" s="20">
        <f>Q32+S32+U32+W32+Y32</f>
        <v>368652</v>
      </c>
      <c r="AE32" s="5" t="s">
        <v>0</v>
      </c>
      <c r="AF32" s="28">
        <f>IFERROR(B32/Q32,"N.A.")</f>
        <v>6253.9962125077045</v>
      </c>
      <c r="AG32" s="29"/>
      <c r="AH32" s="28">
        <f>IFERROR(D32/S32,"N.A.")</f>
        <v>6260.4085005903189</v>
      </c>
      <c r="AI32" s="29"/>
      <c r="AJ32" s="28">
        <f>IFERROR(F32/U32,"N.A.")</f>
        <v>10439.272715593384</v>
      </c>
      <c r="AK32" s="29"/>
      <c r="AL32" s="28">
        <f>IFERROR(H32/W32,"N.A.")</f>
        <v>4267.5560127579138</v>
      </c>
      <c r="AM32" s="29"/>
      <c r="AN32" s="28">
        <f>IFERROR(J32/Y32,"N.A.")</f>
        <v>0</v>
      </c>
      <c r="AO32" s="29"/>
      <c r="AP32" s="28">
        <f>IFERROR(L32/AA32,"N.A.")</f>
        <v>6115.2715704783914</v>
      </c>
      <c r="AQ32" s="29"/>
      <c r="AR32" s="17">
        <f>IFERROR(N32/AC32, "N.A.")</f>
        <v>6115.2715704783914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>
        <v>18324077.000000004</v>
      </c>
      <c r="C39" s="2"/>
      <c r="D39" s="2">
        <v>386910.00000000006</v>
      </c>
      <c r="E39" s="2"/>
      <c r="F39" s="2">
        <v>17038433</v>
      </c>
      <c r="G39" s="2"/>
      <c r="H39" s="2">
        <v>88913814.999999955</v>
      </c>
      <c r="I39" s="2"/>
      <c r="J39" s="2">
        <v>0</v>
      </c>
      <c r="K39" s="2"/>
      <c r="L39" s="1">
        <f t="shared" ref="L39:M42" si="26">B39+D39+F39+H39+J39</f>
        <v>124663234.99999996</v>
      </c>
      <c r="M39" s="12">
        <f t="shared" si="26"/>
        <v>0</v>
      </c>
      <c r="N39" s="13">
        <f>L39+M39</f>
        <v>124663234.99999996</v>
      </c>
      <c r="P39" s="3" t="s">
        <v>12</v>
      </c>
      <c r="Q39" s="2">
        <v>6496</v>
      </c>
      <c r="R39" s="2">
        <v>0</v>
      </c>
      <c r="S39" s="2">
        <v>368</v>
      </c>
      <c r="T39" s="2">
        <v>0</v>
      </c>
      <c r="U39" s="2">
        <v>2972</v>
      </c>
      <c r="V39" s="2">
        <v>0</v>
      </c>
      <c r="W39" s="2">
        <v>41355</v>
      </c>
      <c r="X39" s="2">
        <v>0</v>
      </c>
      <c r="Y39" s="2">
        <v>7458</v>
      </c>
      <c r="Z39" s="2">
        <v>0</v>
      </c>
      <c r="AA39" s="1">
        <f t="shared" ref="AA39:AB42" si="27">Q39+S39+U39+W39+Y39</f>
        <v>58649</v>
      </c>
      <c r="AB39" s="12">
        <f t="shared" si="27"/>
        <v>0</v>
      </c>
      <c r="AC39" s="13">
        <f>AA39+AB39</f>
        <v>58649</v>
      </c>
      <c r="AE39" s="3" t="s">
        <v>12</v>
      </c>
      <c r="AF39" s="2">
        <f t="shared" ref="AF39:AR42" si="28">IFERROR(B39/Q39, "N.A.")</f>
        <v>2820.8246613300498</v>
      </c>
      <c r="AG39" s="2" t="str">
        <f t="shared" si="28"/>
        <v>N.A.</v>
      </c>
      <c r="AH39" s="2">
        <f t="shared" si="28"/>
        <v>1051.3858695652175</v>
      </c>
      <c r="AI39" s="2" t="str">
        <f t="shared" si="28"/>
        <v>N.A.</v>
      </c>
      <c r="AJ39" s="2">
        <f t="shared" si="28"/>
        <v>5732.985531628533</v>
      </c>
      <c r="AK39" s="2" t="str">
        <f t="shared" si="28"/>
        <v>N.A.</v>
      </c>
      <c r="AL39" s="2">
        <f t="shared" si="28"/>
        <v>2150.0136621932043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2125.5815955941271</v>
      </c>
      <c r="AQ39" s="16" t="str">
        <f t="shared" si="28"/>
        <v>N.A.</v>
      </c>
      <c r="AR39" s="13">
        <f t="shared" si="28"/>
        <v>2125.5815955941271</v>
      </c>
    </row>
    <row r="40" spans="1:44" ht="15" customHeight="1" thickBot="1" x14ac:dyDescent="0.3">
      <c r="A40" s="3" t="s">
        <v>13</v>
      </c>
      <c r="B40" s="2">
        <v>43649284.999999955</v>
      </c>
      <c r="C40" s="2">
        <v>4326960.0000000009</v>
      </c>
      <c r="D40" s="2">
        <v>500305</v>
      </c>
      <c r="E40" s="2"/>
      <c r="F40" s="2"/>
      <c r="G40" s="2"/>
      <c r="H40" s="2"/>
      <c r="I40" s="2"/>
      <c r="J40" s="2"/>
      <c r="K40" s="2"/>
      <c r="L40" s="1">
        <f t="shared" si="26"/>
        <v>44149589.999999955</v>
      </c>
      <c r="M40" s="12">
        <f t="shared" si="26"/>
        <v>4326960.0000000009</v>
      </c>
      <c r="N40" s="13">
        <f>L40+M40</f>
        <v>48476549.999999955</v>
      </c>
      <c r="P40" s="3" t="s">
        <v>13</v>
      </c>
      <c r="Q40" s="2">
        <v>18255</v>
      </c>
      <c r="R40" s="2">
        <v>1510</v>
      </c>
      <c r="S40" s="2">
        <v>342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18597</v>
      </c>
      <c r="AB40" s="12">
        <f t="shared" si="27"/>
        <v>1510</v>
      </c>
      <c r="AC40" s="13">
        <f>AA40+AB40</f>
        <v>20107</v>
      </c>
      <c r="AE40" s="3" t="s">
        <v>13</v>
      </c>
      <c r="AF40" s="2">
        <f t="shared" si="28"/>
        <v>2391.0865516296881</v>
      </c>
      <c r="AG40" s="2">
        <f t="shared" si="28"/>
        <v>2865.5364238410602</v>
      </c>
      <c r="AH40" s="2">
        <f t="shared" si="28"/>
        <v>1462.8801169590643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2374.0167768994975</v>
      </c>
      <c r="AQ40" s="16">
        <f t="shared" si="28"/>
        <v>2865.5364238410602</v>
      </c>
      <c r="AR40" s="13">
        <f t="shared" si="28"/>
        <v>2410.9290296911499</v>
      </c>
    </row>
    <row r="41" spans="1:44" ht="15" customHeight="1" thickBot="1" x14ac:dyDescent="0.3">
      <c r="A41" s="3" t="s">
        <v>14</v>
      </c>
      <c r="B41" s="2">
        <v>111675495</v>
      </c>
      <c r="C41" s="2">
        <v>546957088.99999881</v>
      </c>
      <c r="D41" s="2">
        <v>12023710</v>
      </c>
      <c r="E41" s="2">
        <v>13605500.000000002</v>
      </c>
      <c r="F41" s="2"/>
      <c r="G41" s="2">
        <v>85846550.00000003</v>
      </c>
      <c r="H41" s="2"/>
      <c r="I41" s="2">
        <v>35250605.000000007</v>
      </c>
      <c r="J41" s="2">
        <v>0</v>
      </c>
      <c r="K41" s="2"/>
      <c r="L41" s="1">
        <f t="shared" si="26"/>
        <v>123699205</v>
      </c>
      <c r="M41" s="12">
        <f t="shared" si="26"/>
        <v>681659743.99999881</v>
      </c>
      <c r="N41" s="13">
        <f>L41+M41</f>
        <v>805358948.99999881</v>
      </c>
      <c r="P41" s="3" t="s">
        <v>14</v>
      </c>
      <c r="Q41" s="2">
        <v>33026</v>
      </c>
      <c r="R41" s="2">
        <v>97783</v>
      </c>
      <c r="S41" s="2">
        <v>2528</v>
      </c>
      <c r="T41" s="2">
        <v>1746</v>
      </c>
      <c r="U41" s="2">
        <v>0</v>
      </c>
      <c r="V41" s="2">
        <v>6333</v>
      </c>
      <c r="W41" s="2">
        <v>0</v>
      </c>
      <c r="X41" s="2">
        <v>7512</v>
      </c>
      <c r="Y41" s="2">
        <v>7913</v>
      </c>
      <c r="Z41" s="2">
        <v>0</v>
      </c>
      <c r="AA41" s="1">
        <f t="shared" si="27"/>
        <v>43467</v>
      </c>
      <c r="AB41" s="12">
        <f t="shared" si="27"/>
        <v>113374</v>
      </c>
      <c r="AC41" s="13">
        <f>AA41+AB41</f>
        <v>156841</v>
      </c>
      <c r="AE41" s="3" t="s">
        <v>14</v>
      </c>
      <c r="AF41" s="2">
        <f t="shared" si="28"/>
        <v>3381.4417428692545</v>
      </c>
      <c r="AG41" s="2">
        <f t="shared" si="28"/>
        <v>5593.5805712649317</v>
      </c>
      <c r="AH41" s="2">
        <f t="shared" si="28"/>
        <v>4756.2143987341769</v>
      </c>
      <c r="AI41" s="2">
        <f t="shared" si="28"/>
        <v>7792.3825887743424</v>
      </c>
      <c r="AJ41" s="2" t="str">
        <f t="shared" si="28"/>
        <v>N.A.</v>
      </c>
      <c r="AK41" s="2">
        <f t="shared" si="28"/>
        <v>13555.431864834996</v>
      </c>
      <c r="AL41" s="2" t="str">
        <f t="shared" si="28"/>
        <v>N.A.</v>
      </c>
      <c r="AM41" s="2">
        <f t="shared" si="28"/>
        <v>4692.5725505857308</v>
      </c>
      <c r="AN41" s="2">
        <f t="shared" si="28"/>
        <v>0</v>
      </c>
      <c r="AO41" s="2" t="str">
        <f t="shared" si="28"/>
        <v>N.A.</v>
      </c>
      <c r="AP41" s="15">
        <f t="shared" si="28"/>
        <v>2845.8187820645549</v>
      </c>
      <c r="AQ41" s="16">
        <f t="shared" si="28"/>
        <v>6012.4873780584512</v>
      </c>
      <c r="AR41" s="13">
        <f t="shared" si="28"/>
        <v>5134.8751219387714</v>
      </c>
    </row>
    <row r="42" spans="1:44" ht="15" customHeight="1" thickBot="1" x14ac:dyDescent="0.3">
      <c r="A42" s="3" t="s">
        <v>15</v>
      </c>
      <c r="B42" s="2"/>
      <c r="C42" s="2">
        <v>634639</v>
      </c>
      <c r="D42" s="2"/>
      <c r="E42" s="2"/>
      <c r="F42" s="2"/>
      <c r="G42" s="2"/>
      <c r="H42" s="2">
        <v>499989.99999999994</v>
      </c>
      <c r="I42" s="2"/>
      <c r="J42" s="2">
        <v>0</v>
      </c>
      <c r="K42" s="2"/>
      <c r="L42" s="1">
        <f t="shared" si="26"/>
        <v>499989.99999999994</v>
      </c>
      <c r="M42" s="12">
        <f t="shared" si="26"/>
        <v>634639</v>
      </c>
      <c r="N42" s="13">
        <f>L42+M42</f>
        <v>1134629</v>
      </c>
      <c r="P42" s="3" t="s">
        <v>15</v>
      </c>
      <c r="Q42" s="2">
        <v>0</v>
      </c>
      <c r="R42" s="2">
        <v>308</v>
      </c>
      <c r="S42" s="2">
        <v>0</v>
      </c>
      <c r="T42" s="2">
        <v>0</v>
      </c>
      <c r="U42" s="2">
        <v>0</v>
      </c>
      <c r="V42" s="2">
        <v>0</v>
      </c>
      <c r="W42" s="2">
        <v>1467</v>
      </c>
      <c r="X42" s="2">
        <v>0</v>
      </c>
      <c r="Y42" s="2">
        <v>2024</v>
      </c>
      <c r="Z42" s="2">
        <v>0</v>
      </c>
      <c r="AA42" s="1">
        <f t="shared" si="27"/>
        <v>3491</v>
      </c>
      <c r="AB42" s="12">
        <f t="shared" si="27"/>
        <v>308</v>
      </c>
      <c r="AC42" s="13">
        <f>AA42+AB42</f>
        <v>3799</v>
      </c>
      <c r="AE42" s="3" t="s">
        <v>15</v>
      </c>
      <c r="AF42" s="2" t="str">
        <f t="shared" si="28"/>
        <v>N.A.</v>
      </c>
      <c r="AG42" s="2">
        <f t="shared" si="28"/>
        <v>2060.5162337662337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>
        <f t="shared" si="28"/>
        <v>340.82481254260392</v>
      </c>
      <c r="AM42" s="2" t="str">
        <f t="shared" si="28"/>
        <v>N.A.</v>
      </c>
      <c r="AN42" s="2">
        <f t="shared" si="28"/>
        <v>0</v>
      </c>
      <c r="AO42" s="2" t="str">
        <f t="shared" si="28"/>
        <v>N.A.</v>
      </c>
      <c r="AP42" s="15">
        <f t="shared" si="28"/>
        <v>143.22257232884559</v>
      </c>
      <c r="AQ42" s="16">
        <f t="shared" si="28"/>
        <v>2060.5162337662337</v>
      </c>
      <c r="AR42" s="13">
        <f t="shared" si="28"/>
        <v>298.66517504606475</v>
      </c>
    </row>
    <row r="43" spans="1:44" ht="15" customHeight="1" thickBot="1" x14ac:dyDescent="0.3">
      <c r="A43" s="4" t="s">
        <v>16</v>
      </c>
      <c r="B43" s="2">
        <f t="shared" ref="B43:K43" si="29">SUM(B39:B42)</f>
        <v>173648856.99999994</v>
      </c>
      <c r="C43" s="2">
        <f t="shared" si="29"/>
        <v>551918687.99999881</v>
      </c>
      <c r="D43" s="2">
        <f t="shared" si="29"/>
        <v>12910925</v>
      </c>
      <c r="E43" s="2">
        <f t="shared" si="29"/>
        <v>13605500.000000002</v>
      </c>
      <c r="F43" s="2">
        <f t="shared" si="29"/>
        <v>17038433</v>
      </c>
      <c r="G43" s="2">
        <f t="shared" si="29"/>
        <v>85846550.00000003</v>
      </c>
      <c r="H43" s="2">
        <f t="shared" si="29"/>
        <v>89413804.999999955</v>
      </c>
      <c r="I43" s="2">
        <f t="shared" si="29"/>
        <v>35250605.000000007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293012019.99999988</v>
      </c>
      <c r="M43" s="12">
        <f t="shared" ref="M43" si="31">C43+E43+G43+I43+K43</f>
        <v>686621342.99999881</v>
      </c>
      <c r="N43" s="18">
        <f>L43+M43</f>
        <v>979633362.99999869</v>
      </c>
      <c r="P43" s="4" t="s">
        <v>16</v>
      </c>
      <c r="Q43" s="2">
        <f t="shared" ref="Q43:Z43" si="32">SUM(Q39:Q42)</f>
        <v>57777</v>
      </c>
      <c r="R43" s="2">
        <f t="shared" si="32"/>
        <v>99601</v>
      </c>
      <c r="S43" s="2">
        <f t="shared" si="32"/>
        <v>3238</v>
      </c>
      <c r="T43" s="2">
        <f t="shared" si="32"/>
        <v>1746</v>
      </c>
      <c r="U43" s="2">
        <f t="shared" si="32"/>
        <v>2972</v>
      </c>
      <c r="V43" s="2">
        <f t="shared" si="32"/>
        <v>6333</v>
      </c>
      <c r="W43" s="2">
        <f t="shared" si="32"/>
        <v>42822</v>
      </c>
      <c r="X43" s="2">
        <f t="shared" si="32"/>
        <v>7512</v>
      </c>
      <c r="Y43" s="2">
        <f t="shared" si="32"/>
        <v>17395</v>
      </c>
      <c r="Z43" s="2">
        <f t="shared" si="32"/>
        <v>0</v>
      </c>
      <c r="AA43" s="1">
        <f t="shared" ref="AA43" si="33">Q43+S43+U43+W43+Y43</f>
        <v>124204</v>
      </c>
      <c r="AB43" s="12">
        <f t="shared" ref="AB43" si="34">R43+T43+V43+X43+Z43</f>
        <v>115192</v>
      </c>
      <c r="AC43" s="18">
        <f>AA43+AB43</f>
        <v>239396</v>
      </c>
      <c r="AE43" s="4" t="s">
        <v>16</v>
      </c>
      <c r="AF43" s="2">
        <f t="shared" ref="AF43:AO43" si="35">IFERROR(B43/Q43, "N.A.")</f>
        <v>3005.5014452117616</v>
      </c>
      <c r="AG43" s="2">
        <f t="shared" si="35"/>
        <v>5541.2966536480435</v>
      </c>
      <c r="AH43" s="2">
        <f t="shared" si="35"/>
        <v>3987.3147004323655</v>
      </c>
      <c r="AI43" s="2">
        <f t="shared" si="35"/>
        <v>7792.3825887743424</v>
      </c>
      <c r="AJ43" s="2">
        <f t="shared" si="35"/>
        <v>5732.985531628533</v>
      </c>
      <c r="AK43" s="2">
        <f t="shared" si="35"/>
        <v>13555.431864834996</v>
      </c>
      <c r="AL43" s="2">
        <f t="shared" si="35"/>
        <v>2088.0343047965989</v>
      </c>
      <c r="AM43" s="2">
        <f t="shared" si="35"/>
        <v>4692.5725505857308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2359.1190299829304</v>
      </c>
      <c r="AQ43" s="16">
        <f t="shared" ref="AQ43" si="37">IFERROR(M43/AB43, "N.A.")</f>
        <v>5960.6686488644946</v>
      </c>
      <c r="AR43" s="13">
        <f t="shared" ref="AR43" si="38">IFERROR(N43/AC43, "N.A.")</f>
        <v>4092.1041412554873</v>
      </c>
    </row>
    <row r="44" spans="1:44" ht="15" customHeight="1" thickBot="1" x14ac:dyDescent="0.3">
      <c r="A44" s="5" t="s">
        <v>0</v>
      </c>
      <c r="B44" s="48">
        <f>B43+C43</f>
        <v>725567544.99999881</v>
      </c>
      <c r="C44" s="49"/>
      <c r="D44" s="48">
        <f>D43+E43</f>
        <v>26516425</v>
      </c>
      <c r="E44" s="49"/>
      <c r="F44" s="48">
        <f>F43+G43</f>
        <v>102884983.00000003</v>
      </c>
      <c r="G44" s="49"/>
      <c r="H44" s="48">
        <f>H43+I43</f>
        <v>124664409.99999997</v>
      </c>
      <c r="I44" s="49"/>
      <c r="J44" s="48">
        <f>J43+K43</f>
        <v>0</v>
      </c>
      <c r="K44" s="49"/>
      <c r="L44" s="48">
        <f>L43+M43</f>
        <v>979633362.99999869</v>
      </c>
      <c r="M44" s="50"/>
      <c r="N44" s="19">
        <f>B44+D44+F44+H44+J44</f>
        <v>979633362.99999881</v>
      </c>
      <c r="P44" s="5" t="s">
        <v>0</v>
      </c>
      <c r="Q44" s="48">
        <f>Q43+R43</f>
        <v>157378</v>
      </c>
      <c r="R44" s="49"/>
      <c r="S44" s="48">
        <f>S43+T43</f>
        <v>4984</v>
      </c>
      <c r="T44" s="49"/>
      <c r="U44" s="48">
        <f>U43+V43</f>
        <v>9305</v>
      </c>
      <c r="V44" s="49"/>
      <c r="W44" s="48">
        <f>W43+X43</f>
        <v>50334</v>
      </c>
      <c r="X44" s="49"/>
      <c r="Y44" s="48">
        <f>Y43+Z43</f>
        <v>17395</v>
      </c>
      <c r="Z44" s="49"/>
      <c r="AA44" s="48">
        <f>AA43+AB43</f>
        <v>239396</v>
      </c>
      <c r="AB44" s="50"/>
      <c r="AC44" s="19">
        <f>Q44+S44+U44+W44+Y44</f>
        <v>239396</v>
      </c>
      <c r="AE44" s="5" t="s">
        <v>0</v>
      </c>
      <c r="AF44" s="28">
        <f>IFERROR(B44/Q44,"N.A.")</f>
        <v>4610.3492546607458</v>
      </c>
      <c r="AG44" s="29"/>
      <c r="AH44" s="28">
        <f>IFERROR(D44/S44,"N.A.")</f>
        <v>5320.3099919743181</v>
      </c>
      <c r="AI44" s="29"/>
      <c r="AJ44" s="28">
        <f>IFERROR(F44/U44,"N.A.")</f>
        <v>11056.956797420744</v>
      </c>
      <c r="AK44" s="29"/>
      <c r="AL44" s="28">
        <f>IFERROR(H44/W44,"N.A.")</f>
        <v>2476.7435530655216</v>
      </c>
      <c r="AM44" s="29"/>
      <c r="AN44" s="28">
        <f>IFERROR(J44/Y44,"N.A.")</f>
        <v>0</v>
      </c>
      <c r="AO44" s="29"/>
      <c r="AP44" s="28">
        <f>IFERROR(L44/AA44,"N.A.")</f>
        <v>4092.1041412554873</v>
      </c>
      <c r="AQ44" s="29"/>
      <c r="AR44" s="17">
        <f>IFERROR(N44/AC44, "N.A.")</f>
        <v>4092.1041412554882</v>
      </c>
    </row>
  </sheetData>
  <mergeCells count="144">
    <mergeCell ref="AP20:AQ20"/>
    <mergeCell ref="AP32:AQ32"/>
    <mergeCell ref="AP44:AQ44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L20:M20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32:M32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44:M44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5">
        <v>2008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6" t="s">
        <v>37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7">
        <v>46003</v>
      </c>
    </row>
    <row r="9" spans="1:44" ht="15" customHeight="1" x14ac:dyDescent="0.25">
      <c r="A9" s="7"/>
    </row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4215670</v>
      </c>
      <c r="C15" s="2"/>
      <c r="D15" s="2">
        <v>1705810</v>
      </c>
      <c r="E15" s="2"/>
      <c r="F15" s="2">
        <v>4469150</v>
      </c>
      <c r="G15" s="2"/>
      <c r="H15" s="2">
        <v>2597104</v>
      </c>
      <c r="I15" s="2"/>
      <c r="J15" s="2">
        <v>0</v>
      </c>
      <c r="K15" s="2"/>
      <c r="L15" s="1">
        <f t="shared" ref="L15:M18" si="0">B15+D15+F15+H15+J15</f>
        <v>12987734</v>
      </c>
      <c r="M15" s="12">
        <f t="shared" si="0"/>
        <v>0</v>
      </c>
      <c r="N15" s="13">
        <f>L15+M15</f>
        <v>12987734</v>
      </c>
      <c r="P15" s="3" t="s">
        <v>12</v>
      </c>
      <c r="Q15" s="2">
        <v>1022</v>
      </c>
      <c r="R15" s="2">
        <v>0</v>
      </c>
      <c r="S15" s="2">
        <v>473</v>
      </c>
      <c r="T15" s="2">
        <v>0</v>
      </c>
      <c r="U15" s="2">
        <v>805</v>
      </c>
      <c r="V15" s="2">
        <v>0</v>
      </c>
      <c r="W15" s="2">
        <v>2618</v>
      </c>
      <c r="X15" s="2">
        <v>0</v>
      </c>
      <c r="Y15" s="2">
        <v>425</v>
      </c>
      <c r="Z15" s="2">
        <v>0</v>
      </c>
      <c r="AA15" s="1">
        <f t="shared" ref="AA15:AB18" si="1">Q15+S15+U15+W15+Y15</f>
        <v>5343</v>
      </c>
      <c r="AB15" s="12">
        <f t="shared" si="1"/>
        <v>0</v>
      </c>
      <c r="AC15" s="13">
        <f>AA15+AB15</f>
        <v>5343</v>
      </c>
      <c r="AE15" s="3" t="s">
        <v>12</v>
      </c>
      <c r="AF15" s="2">
        <f t="shared" ref="AF15:AR18" si="2">IFERROR(B15/Q15, "N.A.")</f>
        <v>4124.9217221135032</v>
      </c>
      <c r="AG15" s="2" t="str">
        <f t="shared" si="2"/>
        <v>N.A.</v>
      </c>
      <c r="AH15" s="2">
        <f t="shared" si="2"/>
        <v>3606.3636363636365</v>
      </c>
      <c r="AI15" s="2" t="str">
        <f t="shared" si="2"/>
        <v>N.A.</v>
      </c>
      <c r="AJ15" s="2">
        <f t="shared" si="2"/>
        <v>5551.739130434783</v>
      </c>
      <c r="AK15" s="2" t="str">
        <f t="shared" si="2"/>
        <v>N.A.</v>
      </c>
      <c r="AL15" s="2">
        <f t="shared" si="2"/>
        <v>992.01833460656985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2430.7943103125585</v>
      </c>
      <c r="AQ15" s="16" t="str">
        <f t="shared" si="2"/>
        <v>N.A.</v>
      </c>
      <c r="AR15" s="13">
        <f t="shared" si="2"/>
        <v>2430.7943103125585</v>
      </c>
    </row>
    <row r="16" spans="1:44" ht="15" customHeight="1" thickBot="1" x14ac:dyDescent="0.3">
      <c r="A16" s="3" t="s">
        <v>13</v>
      </c>
      <c r="B16" s="2">
        <v>487620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487620</v>
      </c>
      <c r="M16" s="12">
        <f t="shared" si="0"/>
        <v>0</v>
      </c>
      <c r="N16" s="13">
        <f>L16+M16</f>
        <v>487620</v>
      </c>
      <c r="P16" s="3" t="s">
        <v>13</v>
      </c>
      <c r="Q16" s="2">
        <v>397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397</v>
      </c>
      <c r="AB16" s="12">
        <f t="shared" si="1"/>
        <v>0</v>
      </c>
      <c r="AC16" s="13">
        <f>AA16+AB16</f>
        <v>397</v>
      </c>
      <c r="AE16" s="3" t="s">
        <v>13</v>
      </c>
      <c r="AF16" s="2">
        <f t="shared" si="2"/>
        <v>1228.2619647355164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1228.2619647355164</v>
      </c>
      <c r="AQ16" s="16" t="str">
        <f t="shared" si="2"/>
        <v>N.A.</v>
      </c>
      <c r="AR16" s="13">
        <f t="shared" si="2"/>
        <v>1228.2619647355164</v>
      </c>
    </row>
    <row r="17" spans="1:44" ht="15" customHeight="1" thickBot="1" x14ac:dyDescent="0.3">
      <c r="A17" s="3" t="s">
        <v>14</v>
      </c>
      <c r="B17" s="2">
        <v>9743141</v>
      </c>
      <c r="C17" s="2">
        <v>32041358.999999985</v>
      </c>
      <c r="D17" s="2">
        <v>99700</v>
      </c>
      <c r="E17" s="2">
        <v>331272</v>
      </c>
      <c r="F17" s="2"/>
      <c r="G17" s="2">
        <v>1898550</v>
      </c>
      <c r="H17" s="2"/>
      <c r="I17" s="2">
        <v>2238195</v>
      </c>
      <c r="J17" s="2">
        <v>0</v>
      </c>
      <c r="K17" s="2"/>
      <c r="L17" s="1">
        <f t="shared" si="0"/>
        <v>9842841</v>
      </c>
      <c r="M17" s="12">
        <f t="shared" si="0"/>
        <v>36509375.999999985</v>
      </c>
      <c r="N17" s="13">
        <f>L17+M17</f>
        <v>46352216.999999985</v>
      </c>
      <c r="P17" s="3" t="s">
        <v>14</v>
      </c>
      <c r="Q17" s="2">
        <v>3604</v>
      </c>
      <c r="R17" s="2">
        <v>6614</v>
      </c>
      <c r="S17" s="2">
        <v>212</v>
      </c>
      <c r="T17" s="2">
        <v>107</v>
      </c>
      <c r="U17" s="2">
        <v>0</v>
      </c>
      <c r="V17" s="2">
        <v>663</v>
      </c>
      <c r="W17" s="2">
        <v>0</v>
      </c>
      <c r="X17" s="2">
        <v>664</v>
      </c>
      <c r="Y17" s="2">
        <v>740</v>
      </c>
      <c r="Z17" s="2">
        <v>0</v>
      </c>
      <c r="AA17" s="1">
        <f t="shared" si="1"/>
        <v>4556</v>
      </c>
      <c r="AB17" s="12">
        <f t="shared" si="1"/>
        <v>8048</v>
      </c>
      <c r="AC17" s="13">
        <f>AA17+AB17</f>
        <v>12604</v>
      </c>
      <c r="AE17" s="3" t="s">
        <v>14</v>
      </c>
      <c r="AF17" s="2">
        <f t="shared" si="2"/>
        <v>2703.4242508324082</v>
      </c>
      <c r="AG17" s="2">
        <f t="shared" si="2"/>
        <v>4844.4752041124866</v>
      </c>
      <c r="AH17" s="2">
        <f t="shared" si="2"/>
        <v>470.28301886792451</v>
      </c>
      <c r="AI17" s="2">
        <f t="shared" si="2"/>
        <v>3096</v>
      </c>
      <c r="AJ17" s="2" t="str">
        <f t="shared" si="2"/>
        <v>N.A.</v>
      </c>
      <c r="AK17" s="2">
        <f t="shared" si="2"/>
        <v>2863.5746606334842</v>
      </c>
      <c r="AL17" s="2" t="str">
        <f t="shared" si="2"/>
        <v>N.A.</v>
      </c>
      <c r="AM17" s="2">
        <f t="shared" si="2"/>
        <v>3370.7756024096384</v>
      </c>
      <c r="AN17" s="2">
        <f t="shared" si="2"/>
        <v>0</v>
      </c>
      <c r="AO17" s="2" t="str">
        <f t="shared" si="2"/>
        <v>N.A.</v>
      </c>
      <c r="AP17" s="15">
        <f t="shared" si="2"/>
        <v>2160.4128621597893</v>
      </c>
      <c r="AQ17" s="16">
        <f t="shared" si="2"/>
        <v>4536.45328031809</v>
      </c>
      <c r="AR17" s="13">
        <f t="shared" si="2"/>
        <v>3677.5798952713412</v>
      </c>
    </row>
    <row r="18" spans="1:44" ht="15" customHeight="1" thickBot="1" x14ac:dyDescent="0.3">
      <c r="A18" s="3" t="s">
        <v>15</v>
      </c>
      <c r="B18" s="2">
        <v>266600</v>
      </c>
      <c r="C18" s="2">
        <v>821015</v>
      </c>
      <c r="D18" s="2">
        <v>219730</v>
      </c>
      <c r="E18" s="2"/>
      <c r="F18" s="2"/>
      <c r="G18" s="2">
        <v>29784</v>
      </c>
      <c r="H18" s="2">
        <v>949281.99999999988</v>
      </c>
      <c r="I18" s="2"/>
      <c r="J18" s="2">
        <v>0</v>
      </c>
      <c r="K18" s="2"/>
      <c r="L18" s="1">
        <f t="shared" si="0"/>
        <v>1435612</v>
      </c>
      <c r="M18" s="12">
        <f t="shared" si="0"/>
        <v>850799</v>
      </c>
      <c r="N18" s="13">
        <f>L18+M18</f>
        <v>2286411</v>
      </c>
      <c r="P18" s="3" t="s">
        <v>15</v>
      </c>
      <c r="Q18" s="2">
        <v>140</v>
      </c>
      <c r="R18" s="2">
        <v>247</v>
      </c>
      <c r="S18" s="2">
        <v>73</v>
      </c>
      <c r="T18" s="2">
        <v>0</v>
      </c>
      <c r="U18" s="2">
        <v>0</v>
      </c>
      <c r="V18" s="2">
        <v>187</v>
      </c>
      <c r="W18" s="2">
        <v>3730</v>
      </c>
      <c r="X18" s="2">
        <v>0</v>
      </c>
      <c r="Y18" s="2">
        <v>1762</v>
      </c>
      <c r="Z18" s="2">
        <v>0</v>
      </c>
      <c r="AA18" s="1">
        <f t="shared" si="1"/>
        <v>5705</v>
      </c>
      <c r="AB18" s="12">
        <f t="shared" si="1"/>
        <v>434</v>
      </c>
      <c r="AC18" s="18">
        <f>AA18+AB18</f>
        <v>6139</v>
      </c>
      <c r="AE18" s="3" t="s">
        <v>15</v>
      </c>
      <c r="AF18" s="2">
        <f t="shared" si="2"/>
        <v>1904.2857142857142</v>
      </c>
      <c r="AG18" s="2">
        <f t="shared" si="2"/>
        <v>3323.9473684210525</v>
      </c>
      <c r="AH18" s="2">
        <f t="shared" si="2"/>
        <v>3010</v>
      </c>
      <c r="AI18" s="2" t="str">
        <f t="shared" si="2"/>
        <v>N.A.</v>
      </c>
      <c r="AJ18" s="2" t="str">
        <f t="shared" si="2"/>
        <v>N.A.</v>
      </c>
      <c r="AK18" s="2">
        <f t="shared" si="2"/>
        <v>159.27272727272728</v>
      </c>
      <c r="AL18" s="2">
        <f t="shared" si="2"/>
        <v>254.49919571045572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251.64101665205959</v>
      </c>
      <c r="AQ18" s="16">
        <f t="shared" si="2"/>
        <v>1960.3663594470047</v>
      </c>
      <c r="AR18" s="13">
        <f t="shared" si="2"/>
        <v>372.44029972308192</v>
      </c>
    </row>
    <row r="19" spans="1:44" ht="15" customHeight="1" thickBot="1" x14ac:dyDescent="0.3">
      <c r="A19" s="4" t="s">
        <v>16</v>
      </c>
      <c r="B19" s="2">
        <f t="shared" ref="B19:K19" si="3">SUM(B15:B18)</f>
        <v>14713031</v>
      </c>
      <c r="C19" s="2">
        <f t="shared" si="3"/>
        <v>32862373.999999985</v>
      </c>
      <c r="D19" s="2">
        <f t="shared" si="3"/>
        <v>2025240</v>
      </c>
      <c r="E19" s="2">
        <f t="shared" si="3"/>
        <v>331272</v>
      </c>
      <c r="F19" s="2">
        <f t="shared" si="3"/>
        <v>4469150</v>
      </c>
      <c r="G19" s="2">
        <f t="shared" si="3"/>
        <v>1928334</v>
      </c>
      <c r="H19" s="2">
        <f t="shared" si="3"/>
        <v>3546386</v>
      </c>
      <c r="I19" s="2">
        <f t="shared" si="3"/>
        <v>2238195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24753807</v>
      </c>
      <c r="M19" s="12">
        <f t="shared" ref="M19" si="5">C19+E19+G19+I19+K19</f>
        <v>37360174.999999985</v>
      </c>
      <c r="N19" s="18">
        <f>L19+M19</f>
        <v>62113981.999999985</v>
      </c>
      <c r="P19" s="4" t="s">
        <v>16</v>
      </c>
      <c r="Q19" s="2">
        <f t="shared" ref="Q19:Z19" si="6">SUM(Q15:Q18)</f>
        <v>5163</v>
      </c>
      <c r="R19" s="2">
        <f t="shared" si="6"/>
        <v>6861</v>
      </c>
      <c r="S19" s="2">
        <f t="shared" si="6"/>
        <v>758</v>
      </c>
      <c r="T19" s="2">
        <f t="shared" si="6"/>
        <v>107</v>
      </c>
      <c r="U19" s="2">
        <f t="shared" si="6"/>
        <v>805</v>
      </c>
      <c r="V19" s="2">
        <f t="shared" si="6"/>
        <v>850</v>
      </c>
      <c r="W19" s="2">
        <f t="shared" si="6"/>
        <v>6348</v>
      </c>
      <c r="X19" s="2">
        <f t="shared" si="6"/>
        <v>664</v>
      </c>
      <c r="Y19" s="2">
        <f t="shared" si="6"/>
        <v>2927</v>
      </c>
      <c r="Z19" s="2">
        <f t="shared" si="6"/>
        <v>0</v>
      </c>
      <c r="AA19" s="1">
        <f t="shared" ref="AA19" si="7">Q19+S19+U19+W19+Y19</f>
        <v>16001</v>
      </c>
      <c r="AB19" s="12">
        <f t="shared" ref="AB19" si="8">R19+T19+V19+X19+Z19</f>
        <v>8482</v>
      </c>
      <c r="AC19" s="13">
        <f>AA19+AB19</f>
        <v>24483</v>
      </c>
      <c r="AE19" s="4" t="s">
        <v>16</v>
      </c>
      <c r="AF19" s="2">
        <f t="shared" ref="AF19:AO19" si="9">IFERROR(B19/Q19, "N.A.")</f>
        <v>2849.705791206663</v>
      </c>
      <c r="AG19" s="2">
        <f t="shared" si="9"/>
        <v>4789.7353155516666</v>
      </c>
      <c r="AH19" s="2">
        <f t="shared" si="9"/>
        <v>2671.8205804749341</v>
      </c>
      <c r="AI19" s="2">
        <f t="shared" si="9"/>
        <v>3096</v>
      </c>
      <c r="AJ19" s="2">
        <f t="shared" si="9"/>
        <v>5551.739130434783</v>
      </c>
      <c r="AK19" s="2">
        <f t="shared" si="9"/>
        <v>2268.6282352941175</v>
      </c>
      <c r="AL19" s="2">
        <f t="shared" si="9"/>
        <v>558.66194076874604</v>
      </c>
      <c r="AM19" s="2">
        <f t="shared" si="9"/>
        <v>3370.7756024096384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1547.0162489844386</v>
      </c>
      <c r="AQ19" s="16">
        <f t="shared" ref="AQ19" si="11">IFERROR(M19/AB19, "N.A.")</f>
        <v>4404.6421834472985</v>
      </c>
      <c r="AR19" s="13">
        <f t="shared" ref="AR19" si="12">IFERROR(N19/AC19, "N.A.")</f>
        <v>2537.0249560919815</v>
      </c>
    </row>
    <row r="20" spans="1:44" ht="15" customHeight="1" thickBot="1" x14ac:dyDescent="0.3">
      <c r="A20" s="5" t="s">
        <v>0</v>
      </c>
      <c r="B20" s="48">
        <f>B19+C19</f>
        <v>47575404.999999985</v>
      </c>
      <c r="C20" s="49"/>
      <c r="D20" s="48">
        <f>D19+E19</f>
        <v>2356512</v>
      </c>
      <c r="E20" s="49"/>
      <c r="F20" s="48">
        <f>F19+G19</f>
        <v>6397484</v>
      </c>
      <c r="G20" s="49"/>
      <c r="H20" s="48">
        <f>H19+I19</f>
        <v>5784581</v>
      </c>
      <c r="I20" s="49"/>
      <c r="J20" s="48">
        <f>J19+K19</f>
        <v>0</v>
      </c>
      <c r="K20" s="49"/>
      <c r="L20" s="48">
        <f>L19+M19</f>
        <v>62113981.999999985</v>
      </c>
      <c r="M20" s="50"/>
      <c r="N20" s="19">
        <f>B20+D20+F20+H20+J20</f>
        <v>62113981.999999985</v>
      </c>
      <c r="P20" s="5" t="s">
        <v>0</v>
      </c>
      <c r="Q20" s="48">
        <f>Q19+R19</f>
        <v>12024</v>
      </c>
      <c r="R20" s="49"/>
      <c r="S20" s="48">
        <f>S19+T19</f>
        <v>865</v>
      </c>
      <c r="T20" s="49"/>
      <c r="U20" s="48">
        <f>U19+V19</f>
        <v>1655</v>
      </c>
      <c r="V20" s="49"/>
      <c r="W20" s="48">
        <f>W19+X19</f>
        <v>7012</v>
      </c>
      <c r="X20" s="49"/>
      <c r="Y20" s="48">
        <f>Y19+Z19</f>
        <v>2927</v>
      </c>
      <c r="Z20" s="49"/>
      <c r="AA20" s="48">
        <f>AA19+AB19</f>
        <v>24483</v>
      </c>
      <c r="AB20" s="49"/>
      <c r="AC20" s="20">
        <f>Q20+S20+U20+W20+Y20</f>
        <v>24483</v>
      </c>
      <c r="AE20" s="5" t="s">
        <v>0</v>
      </c>
      <c r="AF20" s="28">
        <f>IFERROR(B20/Q20,"N.A.")</f>
        <v>3956.7036759813695</v>
      </c>
      <c r="AG20" s="29"/>
      <c r="AH20" s="28">
        <f>IFERROR(D20/S20,"N.A.")</f>
        <v>2724.2913294797686</v>
      </c>
      <c r="AI20" s="29"/>
      <c r="AJ20" s="28">
        <f>IFERROR(F20/U20,"N.A.")</f>
        <v>3865.5492447129909</v>
      </c>
      <c r="AK20" s="29"/>
      <c r="AL20" s="28">
        <f>IFERROR(H20/W20,"N.A.")</f>
        <v>824.95450656018249</v>
      </c>
      <c r="AM20" s="29"/>
      <c r="AN20" s="28">
        <f>IFERROR(J20/Y20,"N.A.")</f>
        <v>0</v>
      </c>
      <c r="AO20" s="29"/>
      <c r="AP20" s="28">
        <f>IFERROR(L20/AA20,"N.A.")</f>
        <v>2537.0249560919815</v>
      </c>
      <c r="AQ20" s="29"/>
      <c r="AR20" s="17">
        <f>IFERROR(N20/AC20, "N.A.")</f>
        <v>2537.0249560919815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3798620.0000000005</v>
      </c>
      <c r="C27" s="2"/>
      <c r="D27" s="2">
        <v>1705810</v>
      </c>
      <c r="E27" s="2"/>
      <c r="F27" s="2">
        <v>3861560</v>
      </c>
      <c r="G27" s="2"/>
      <c r="H27" s="2">
        <v>995520</v>
      </c>
      <c r="I27" s="2"/>
      <c r="J27" s="2">
        <v>0</v>
      </c>
      <c r="K27" s="2"/>
      <c r="L27" s="1">
        <f t="shared" ref="L27:M30" si="13">B27+D27+F27+H27+J27</f>
        <v>10361510</v>
      </c>
      <c r="M27" s="12">
        <f t="shared" si="13"/>
        <v>0</v>
      </c>
      <c r="N27" s="13">
        <f>L27+M27</f>
        <v>10361510</v>
      </c>
      <c r="P27" s="3" t="s">
        <v>12</v>
      </c>
      <c r="Q27" s="2">
        <v>728</v>
      </c>
      <c r="R27" s="2">
        <v>0</v>
      </c>
      <c r="S27" s="2">
        <v>473</v>
      </c>
      <c r="T27" s="2">
        <v>0</v>
      </c>
      <c r="U27" s="2">
        <v>648</v>
      </c>
      <c r="V27" s="2">
        <v>0</v>
      </c>
      <c r="W27" s="2">
        <v>391</v>
      </c>
      <c r="X27" s="2">
        <v>0</v>
      </c>
      <c r="Y27" s="2">
        <v>85</v>
      </c>
      <c r="Z27" s="2">
        <v>0</v>
      </c>
      <c r="AA27" s="1">
        <f t="shared" ref="AA27:AB30" si="14">Q27+S27+U27+W27+Y27</f>
        <v>2325</v>
      </c>
      <c r="AB27" s="12">
        <f t="shared" si="14"/>
        <v>0</v>
      </c>
      <c r="AC27" s="13">
        <f>AA27+AB27</f>
        <v>2325</v>
      </c>
      <c r="AE27" s="3" t="s">
        <v>12</v>
      </c>
      <c r="AF27" s="2">
        <f t="shared" ref="AF27:AR30" si="15">IFERROR(B27/Q27, "N.A.")</f>
        <v>5217.8846153846162</v>
      </c>
      <c r="AG27" s="2" t="str">
        <f t="shared" si="15"/>
        <v>N.A.</v>
      </c>
      <c r="AH27" s="2">
        <f t="shared" si="15"/>
        <v>3606.3636363636365</v>
      </c>
      <c r="AI27" s="2" t="str">
        <f t="shared" si="15"/>
        <v>N.A.</v>
      </c>
      <c r="AJ27" s="2">
        <f t="shared" si="15"/>
        <v>5959.1975308641977</v>
      </c>
      <c r="AK27" s="2" t="str">
        <f t="shared" si="15"/>
        <v>N.A.</v>
      </c>
      <c r="AL27" s="2">
        <f t="shared" si="15"/>
        <v>2546.086956521739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4456.5634408602155</v>
      </c>
      <c r="AQ27" s="16" t="str">
        <f t="shared" si="15"/>
        <v>N.A.</v>
      </c>
      <c r="AR27" s="13">
        <f t="shared" si="15"/>
        <v>4456.5634408602155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0</v>
      </c>
      <c r="M28" s="12">
        <f t="shared" si="13"/>
        <v>0</v>
      </c>
      <c r="N28" s="13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0</v>
      </c>
      <c r="AB28" s="12">
        <f t="shared" si="14"/>
        <v>0</v>
      </c>
      <c r="AC28" s="13">
        <f>AA28+AB28</f>
        <v>0</v>
      </c>
      <c r="AE28" s="3" t="s">
        <v>13</v>
      </c>
      <c r="AF28" s="2" t="str">
        <f t="shared" si="15"/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6" t="str">
        <f t="shared" si="15"/>
        <v>N.A.</v>
      </c>
      <c r="AR28" s="13" t="str">
        <f t="shared" si="15"/>
        <v>N.A.</v>
      </c>
    </row>
    <row r="29" spans="1:44" ht="15" customHeight="1" thickBot="1" x14ac:dyDescent="0.3">
      <c r="A29" s="3" t="s">
        <v>14</v>
      </c>
      <c r="B29" s="2">
        <v>7099259.9999999981</v>
      </c>
      <c r="C29" s="2">
        <v>20532728.999999996</v>
      </c>
      <c r="D29" s="2">
        <v>94200</v>
      </c>
      <c r="E29" s="2">
        <v>331272</v>
      </c>
      <c r="F29" s="2"/>
      <c r="G29" s="2">
        <v>690150</v>
      </c>
      <c r="H29" s="2"/>
      <c r="I29" s="2">
        <v>1969184.9999999998</v>
      </c>
      <c r="J29" s="2">
        <v>0</v>
      </c>
      <c r="K29" s="2"/>
      <c r="L29" s="1">
        <f t="shared" si="13"/>
        <v>7193459.9999999981</v>
      </c>
      <c r="M29" s="12">
        <f t="shared" si="13"/>
        <v>23523335.999999996</v>
      </c>
      <c r="N29" s="13">
        <f>L29+M29</f>
        <v>30716795.999999993</v>
      </c>
      <c r="P29" s="3" t="s">
        <v>14</v>
      </c>
      <c r="Q29" s="2">
        <v>2287</v>
      </c>
      <c r="R29" s="2">
        <v>4181</v>
      </c>
      <c r="S29" s="2">
        <v>157</v>
      </c>
      <c r="T29" s="2">
        <v>107</v>
      </c>
      <c r="U29" s="2">
        <v>0</v>
      </c>
      <c r="V29" s="2">
        <v>328</v>
      </c>
      <c r="W29" s="2">
        <v>0</v>
      </c>
      <c r="X29" s="2">
        <v>410</v>
      </c>
      <c r="Y29" s="2">
        <v>228</v>
      </c>
      <c r="Z29" s="2">
        <v>0</v>
      </c>
      <c r="AA29" s="1">
        <f t="shared" si="14"/>
        <v>2672</v>
      </c>
      <c r="AB29" s="12">
        <f t="shared" si="14"/>
        <v>5026</v>
      </c>
      <c r="AC29" s="13">
        <f>AA29+AB29</f>
        <v>7698</v>
      </c>
      <c r="AE29" s="3" t="s">
        <v>14</v>
      </c>
      <c r="AF29" s="2">
        <f t="shared" si="15"/>
        <v>3104.1801486663744</v>
      </c>
      <c r="AG29" s="2">
        <f t="shared" si="15"/>
        <v>4910.9612532886858</v>
      </c>
      <c r="AH29" s="2">
        <f t="shared" si="15"/>
        <v>600</v>
      </c>
      <c r="AI29" s="2">
        <f t="shared" si="15"/>
        <v>3096</v>
      </c>
      <c r="AJ29" s="2" t="str">
        <f t="shared" si="15"/>
        <v>N.A.</v>
      </c>
      <c r="AK29" s="2">
        <f t="shared" si="15"/>
        <v>2104.1158536585367</v>
      </c>
      <c r="AL29" s="2" t="str">
        <f t="shared" si="15"/>
        <v>N.A.</v>
      </c>
      <c r="AM29" s="2">
        <f t="shared" si="15"/>
        <v>4802.8902439024387</v>
      </c>
      <c r="AN29" s="2">
        <f t="shared" si="15"/>
        <v>0</v>
      </c>
      <c r="AO29" s="2" t="str">
        <f t="shared" si="15"/>
        <v>N.A.</v>
      </c>
      <c r="AP29" s="15">
        <f t="shared" si="15"/>
        <v>2692.1631736526938</v>
      </c>
      <c r="AQ29" s="16">
        <f t="shared" si="15"/>
        <v>4680.3294866693186</v>
      </c>
      <c r="AR29" s="13">
        <f t="shared" si="15"/>
        <v>3990.2307092751353</v>
      </c>
    </row>
    <row r="30" spans="1:44" ht="15" customHeight="1" thickBot="1" x14ac:dyDescent="0.3">
      <c r="A30" s="3" t="s">
        <v>15</v>
      </c>
      <c r="B30" s="2">
        <v>266600</v>
      </c>
      <c r="C30" s="2">
        <v>354750</v>
      </c>
      <c r="D30" s="2">
        <v>219730</v>
      </c>
      <c r="E30" s="2"/>
      <c r="F30" s="2"/>
      <c r="G30" s="2">
        <v>29784</v>
      </c>
      <c r="H30" s="2">
        <v>940762.00000000023</v>
      </c>
      <c r="I30" s="2"/>
      <c r="J30" s="2">
        <v>0</v>
      </c>
      <c r="K30" s="2"/>
      <c r="L30" s="1">
        <f t="shared" si="13"/>
        <v>1427092.0000000002</v>
      </c>
      <c r="M30" s="12">
        <f t="shared" si="13"/>
        <v>384534</v>
      </c>
      <c r="N30" s="13">
        <f>L30+M30</f>
        <v>1811626.0000000002</v>
      </c>
      <c r="P30" s="3" t="s">
        <v>15</v>
      </c>
      <c r="Q30" s="2">
        <v>140</v>
      </c>
      <c r="R30" s="2">
        <v>55</v>
      </c>
      <c r="S30" s="2">
        <v>73</v>
      </c>
      <c r="T30" s="2">
        <v>0</v>
      </c>
      <c r="U30" s="2">
        <v>0</v>
      </c>
      <c r="V30" s="2">
        <v>187</v>
      </c>
      <c r="W30" s="2">
        <v>3659</v>
      </c>
      <c r="X30" s="2">
        <v>0</v>
      </c>
      <c r="Y30" s="2">
        <v>1584</v>
      </c>
      <c r="Z30" s="2">
        <v>0</v>
      </c>
      <c r="AA30" s="1">
        <f t="shared" si="14"/>
        <v>5456</v>
      </c>
      <c r="AB30" s="12">
        <f t="shared" si="14"/>
        <v>242</v>
      </c>
      <c r="AC30" s="18">
        <f>AA30+AB30</f>
        <v>5698</v>
      </c>
      <c r="AE30" s="3" t="s">
        <v>15</v>
      </c>
      <c r="AF30" s="2">
        <f t="shared" si="15"/>
        <v>1904.2857142857142</v>
      </c>
      <c r="AG30" s="2">
        <f t="shared" si="15"/>
        <v>6450</v>
      </c>
      <c r="AH30" s="2">
        <f t="shared" si="15"/>
        <v>3010</v>
      </c>
      <c r="AI30" s="2" t="str">
        <f t="shared" si="15"/>
        <v>N.A.</v>
      </c>
      <c r="AJ30" s="2" t="str">
        <f t="shared" si="15"/>
        <v>N.A.</v>
      </c>
      <c r="AK30" s="2">
        <f t="shared" si="15"/>
        <v>159.27272727272728</v>
      </c>
      <c r="AL30" s="2">
        <f t="shared" si="15"/>
        <v>257.10904618748299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261.5637829912024</v>
      </c>
      <c r="AQ30" s="16">
        <f t="shared" si="15"/>
        <v>1588.9834710743801</v>
      </c>
      <c r="AR30" s="13">
        <f t="shared" si="15"/>
        <v>317.94068094068098</v>
      </c>
    </row>
    <row r="31" spans="1:44" ht="15" customHeight="1" thickBot="1" x14ac:dyDescent="0.3">
      <c r="A31" s="4" t="s">
        <v>16</v>
      </c>
      <c r="B31" s="2">
        <f t="shared" ref="B31:K31" si="16">SUM(B27:B30)</f>
        <v>11164479.999999998</v>
      </c>
      <c r="C31" s="2">
        <f t="shared" si="16"/>
        <v>20887478.999999996</v>
      </c>
      <c r="D31" s="2">
        <f t="shared" si="16"/>
        <v>2019740</v>
      </c>
      <c r="E31" s="2">
        <f t="shared" si="16"/>
        <v>331272</v>
      </c>
      <c r="F31" s="2">
        <f t="shared" si="16"/>
        <v>3861560</v>
      </c>
      <c r="G31" s="2">
        <f t="shared" si="16"/>
        <v>719934</v>
      </c>
      <c r="H31" s="2">
        <f t="shared" si="16"/>
        <v>1936282.0000000002</v>
      </c>
      <c r="I31" s="2">
        <f t="shared" si="16"/>
        <v>1969184.9999999998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18982062</v>
      </c>
      <c r="M31" s="12">
        <f t="shared" ref="M31" si="18">C31+E31+G31+I31+K31</f>
        <v>23907869.999999996</v>
      </c>
      <c r="N31" s="18">
        <f>L31+M31</f>
        <v>42889932</v>
      </c>
      <c r="P31" s="4" t="s">
        <v>16</v>
      </c>
      <c r="Q31" s="2">
        <f t="shared" ref="Q31:Z31" si="19">SUM(Q27:Q30)</f>
        <v>3155</v>
      </c>
      <c r="R31" s="2">
        <f t="shared" si="19"/>
        <v>4236</v>
      </c>
      <c r="S31" s="2">
        <f t="shared" si="19"/>
        <v>703</v>
      </c>
      <c r="T31" s="2">
        <f t="shared" si="19"/>
        <v>107</v>
      </c>
      <c r="U31" s="2">
        <f t="shared" si="19"/>
        <v>648</v>
      </c>
      <c r="V31" s="2">
        <f t="shared" si="19"/>
        <v>515</v>
      </c>
      <c r="W31" s="2">
        <f t="shared" si="19"/>
        <v>4050</v>
      </c>
      <c r="X31" s="2">
        <f t="shared" si="19"/>
        <v>410</v>
      </c>
      <c r="Y31" s="2">
        <f t="shared" si="19"/>
        <v>1897</v>
      </c>
      <c r="Z31" s="2">
        <f t="shared" si="19"/>
        <v>0</v>
      </c>
      <c r="AA31" s="1">
        <f t="shared" ref="AA31" si="20">Q31+S31+U31+W31+Y31</f>
        <v>10453</v>
      </c>
      <c r="AB31" s="12">
        <f t="shared" ref="AB31" si="21">R31+T31+V31+X31+Z31</f>
        <v>5268</v>
      </c>
      <c r="AC31" s="13">
        <f>AA31+AB31</f>
        <v>15721</v>
      </c>
      <c r="AE31" s="4" t="s">
        <v>16</v>
      </c>
      <c r="AF31" s="2">
        <f t="shared" ref="AF31:AO31" si="22">IFERROR(B31/Q31, "N.A.")</f>
        <v>3538.6624405705224</v>
      </c>
      <c r="AG31" s="2">
        <f t="shared" si="22"/>
        <v>4930.9440509915003</v>
      </c>
      <c r="AH31" s="2">
        <f t="shared" si="22"/>
        <v>2873.0298719772404</v>
      </c>
      <c r="AI31" s="2">
        <f t="shared" si="22"/>
        <v>3096</v>
      </c>
      <c r="AJ31" s="2">
        <f t="shared" si="22"/>
        <v>5959.1975308641977</v>
      </c>
      <c r="AK31" s="2">
        <f t="shared" si="22"/>
        <v>1397.9300970873787</v>
      </c>
      <c r="AL31" s="2">
        <f t="shared" si="22"/>
        <v>478.09432098765438</v>
      </c>
      <c r="AM31" s="2">
        <f t="shared" si="22"/>
        <v>4802.8902439024387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1815.9439395388883</v>
      </c>
      <c r="AQ31" s="16">
        <f t="shared" ref="AQ31" si="24">IFERROR(M31/AB31, "N.A.")</f>
        <v>4538.3200455580854</v>
      </c>
      <c r="AR31" s="13">
        <f t="shared" ref="AR31" si="25">IFERROR(N31/AC31, "N.A.")</f>
        <v>2728.1936263596463</v>
      </c>
    </row>
    <row r="32" spans="1:44" ht="15" customHeight="1" thickBot="1" x14ac:dyDescent="0.3">
      <c r="A32" s="5" t="s">
        <v>0</v>
      </c>
      <c r="B32" s="48">
        <f>B31+C31</f>
        <v>32051958.999999993</v>
      </c>
      <c r="C32" s="49"/>
      <c r="D32" s="48">
        <f>D31+E31</f>
        <v>2351012</v>
      </c>
      <c r="E32" s="49"/>
      <c r="F32" s="48">
        <f>F31+G31</f>
        <v>4581494</v>
      </c>
      <c r="G32" s="49"/>
      <c r="H32" s="48">
        <f>H31+I31</f>
        <v>3905467</v>
      </c>
      <c r="I32" s="49"/>
      <c r="J32" s="48">
        <f>J31+K31</f>
        <v>0</v>
      </c>
      <c r="K32" s="49"/>
      <c r="L32" s="48">
        <f>L31+M31</f>
        <v>42889932</v>
      </c>
      <c r="M32" s="50"/>
      <c r="N32" s="19">
        <f>B32+D32+F32+H32+J32</f>
        <v>42889931.999999993</v>
      </c>
      <c r="P32" s="5" t="s">
        <v>0</v>
      </c>
      <c r="Q32" s="48">
        <f>Q31+R31</f>
        <v>7391</v>
      </c>
      <c r="R32" s="49"/>
      <c r="S32" s="48">
        <f>S31+T31</f>
        <v>810</v>
      </c>
      <c r="T32" s="49"/>
      <c r="U32" s="48">
        <f>U31+V31</f>
        <v>1163</v>
      </c>
      <c r="V32" s="49"/>
      <c r="W32" s="48">
        <f>W31+X31</f>
        <v>4460</v>
      </c>
      <c r="X32" s="49"/>
      <c r="Y32" s="48">
        <f>Y31+Z31</f>
        <v>1897</v>
      </c>
      <c r="Z32" s="49"/>
      <c r="AA32" s="48">
        <f>AA31+AB31</f>
        <v>15721</v>
      </c>
      <c r="AB32" s="49"/>
      <c r="AC32" s="20">
        <f>Q32+S32+U32+W32+Y32</f>
        <v>15721</v>
      </c>
      <c r="AE32" s="5" t="s">
        <v>0</v>
      </c>
      <c r="AF32" s="28">
        <f>IFERROR(B32/Q32,"N.A.")</f>
        <v>4336.6200784738185</v>
      </c>
      <c r="AG32" s="29"/>
      <c r="AH32" s="28">
        <f>IFERROR(D32/S32,"N.A.")</f>
        <v>2902.4839506172839</v>
      </c>
      <c r="AI32" s="29"/>
      <c r="AJ32" s="28">
        <f>IFERROR(F32/U32,"N.A.")</f>
        <v>3939.3757523645745</v>
      </c>
      <c r="AK32" s="29"/>
      <c r="AL32" s="28">
        <f>IFERROR(H32/W32,"N.A.")</f>
        <v>875.66524663677126</v>
      </c>
      <c r="AM32" s="29"/>
      <c r="AN32" s="28">
        <f>IFERROR(J32/Y32,"N.A.")</f>
        <v>0</v>
      </c>
      <c r="AO32" s="29"/>
      <c r="AP32" s="28">
        <f>IFERROR(L32/AA32,"N.A.")</f>
        <v>2728.1936263596463</v>
      </c>
      <c r="AQ32" s="29"/>
      <c r="AR32" s="17">
        <f>IFERROR(N32/AC32, "N.A.")</f>
        <v>2728.1936263596458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>
        <v>417050.00000000006</v>
      </c>
      <c r="C39" s="2"/>
      <c r="D39" s="2"/>
      <c r="E39" s="2"/>
      <c r="F39" s="2">
        <v>607590</v>
      </c>
      <c r="G39" s="2"/>
      <c r="H39" s="2">
        <v>1601584.0000000002</v>
      </c>
      <c r="I39" s="2"/>
      <c r="J39" s="2">
        <v>0</v>
      </c>
      <c r="K39" s="2"/>
      <c r="L39" s="1">
        <f t="shared" ref="L39:M42" si="26">B39+D39+F39+H39+J39</f>
        <v>2626224</v>
      </c>
      <c r="M39" s="12">
        <f t="shared" si="26"/>
        <v>0</v>
      </c>
      <c r="N39" s="13">
        <f>L39+M39</f>
        <v>2626224</v>
      </c>
      <c r="P39" s="3" t="s">
        <v>12</v>
      </c>
      <c r="Q39" s="2">
        <v>294</v>
      </c>
      <c r="R39" s="2">
        <v>0</v>
      </c>
      <c r="S39" s="2">
        <v>0</v>
      </c>
      <c r="T39" s="2">
        <v>0</v>
      </c>
      <c r="U39" s="2">
        <v>157</v>
      </c>
      <c r="V39" s="2">
        <v>0</v>
      </c>
      <c r="W39" s="2">
        <v>2227</v>
      </c>
      <c r="X39" s="2">
        <v>0</v>
      </c>
      <c r="Y39" s="2">
        <v>340</v>
      </c>
      <c r="Z39" s="2">
        <v>0</v>
      </c>
      <c r="AA39" s="1">
        <f t="shared" ref="AA39:AB42" si="27">Q39+S39+U39+W39+Y39</f>
        <v>3018</v>
      </c>
      <c r="AB39" s="12">
        <f t="shared" si="27"/>
        <v>0</v>
      </c>
      <c r="AC39" s="13">
        <f>AA39+AB39</f>
        <v>3018</v>
      </c>
      <c r="AE39" s="3" t="s">
        <v>12</v>
      </c>
      <c r="AF39" s="2">
        <f t="shared" ref="AF39:AR42" si="28">IFERROR(B39/Q39, "N.A.")</f>
        <v>1418.5374149659865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>
        <f t="shared" si="28"/>
        <v>3870</v>
      </c>
      <c r="AK39" s="2" t="str">
        <f t="shared" si="28"/>
        <v>N.A.</v>
      </c>
      <c r="AL39" s="2">
        <f t="shared" si="28"/>
        <v>719.16659182757087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870.18687872763417</v>
      </c>
      <c r="AQ39" s="16" t="str">
        <f t="shared" si="28"/>
        <v>N.A.</v>
      </c>
      <c r="AR39" s="13">
        <f t="shared" si="28"/>
        <v>870.18687872763417</v>
      </c>
    </row>
    <row r="40" spans="1:44" ht="15" customHeight="1" thickBot="1" x14ac:dyDescent="0.3">
      <c r="A40" s="3" t="s">
        <v>13</v>
      </c>
      <c r="B40" s="2">
        <v>487620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6"/>
        <v>487620</v>
      </c>
      <c r="M40" s="12">
        <f t="shared" si="26"/>
        <v>0</v>
      </c>
      <c r="N40" s="13">
        <f>L40+M40</f>
        <v>487620</v>
      </c>
      <c r="P40" s="3" t="s">
        <v>13</v>
      </c>
      <c r="Q40" s="2">
        <v>397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397</v>
      </c>
      <c r="AB40" s="12">
        <f t="shared" si="27"/>
        <v>0</v>
      </c>
      <c r="AC40" s="13">
        <f>AA40+AB40</f>
        <v>397</v>
      </c>
      <c r="AE40" s="3" t="s">
        <v>13</v>
      </c>
      <c r="AF40" s="2">
        <f t="shared" si="28"/>
        <v>1228.2619647355164</v>
      </c>
      <c r="AG40" s="2" t="str">
        <f t="shared" si="28"/>
        <v>N.A.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1228.2619647355164</v>
      </c>
      <c r="AQ40" s="16" t="str">
        <f t="shared" si="28"/>
        <v>N.A.</v>
      </c>
      <c r="AR40" s="13">
        <f t="shared" si="28"/>
        <v>1228.2619647355164</v>
      </c>
    </row>
    <row r="41" spans="1:44" ht="15" customHeight="1" thickBot="1" x14ac:dyDescent="0.3">
      <c r="A41" s="3" t="s">
        <v>14</v>
      </c>
      <c r="B41" s="2">
        <v>2643881.0000000005</v>
      </c>
      <c r="C41" s="2">
        <v>11508630.000000002</v>
      </c>
      <c r="D41" s="2">
        <v>5500</v>
      </c>
      <c r="E41" s="2"/>
      <c r="F41" s="2"/>
      <c r="G41" s="2">
        <v>1208400</v>
      </c>
      <c r="H41" s="2"/>
      <c r="I41" s="2">
        <v>269010</v>
      </c>
      <c r="J41" s="2">
        <v>0</v>
      </c>
      <c r="K41" s="2"/>
      <c r="L41" s="1">
        <f t="shared" si="26"/>
        <v>2649381.0000000005</v>
      </c>
      <c r="M41" s="12">
        <f t="shared" si="26"/>
        <v>12986040.000000002</v>
      </c>
      <c r="N41" s="13">
        <f>L41+M41</f>
        <v>15635421.000000002</v>
      </c>
      <c r="P41" s="3" t="s">
        <v>14</v>
      </c>
      <c r="Q41" s="2">
        <v>1317</v>
      </c>
      <c r="R41" s="2">
        <v>2433</v>
      </c>
      <c r="S41" s="2">
        <v>55</v>
      </c>
      <c r="T41" s="2">
        <v>0</v>
      </c>
      <c r="U41" s="2">
        <v>0</v>
      </c>
      <c r="V41" s="2">
        <v>335</v>
      </c>
      <c r="W41" s="2">
        <v>0</v>
      </c>
      <c r="X41" s="2">
        <v>254</v>
      </c>
      <c r="Y41" s="2">
        <v>512</v>
      </c>
      <c r="Z41" s="2">
        <v>0</v>
      </c>
      <c r="AA41" s="1">
        <f t="shared" si="27"/>
        <v>1884</v>
      </c>
      <c r="AB41" s="12">
        <f t="shared" si="27"/>
        <v>3022</v>
      </c>
      <c r="AC41" s="13">
        <f>AA41+AB41</f>
        <v>4906</v>
      </c>
      <c r="AE41" s="3" t="s">
        <v>14</v>
      </c>
      <c r="AF41" s="2">
        <f t="shared" si="28"/>
        <v>2007.5026575550496</v>
      </c>
      <c r="AG41" s="2">
        <f t="shared" si="28"/>
        <v>4730.2219482120845</v>
      </c>
      <c r="AH41" s="2">
        <f t="shared" si="28"/>
        <v>100</v>
      </c>
      <c r="AI41" s="2" t="str">
        <f t="shared" si="28"/>
        <v>N.A.</v>
      </c>
      <c r="AJ41" s="2" t="str">
        <f t="shared" si="28"/>
        <v>N.A.</v>
      </c>
      <c r="AK41" s="2">
        <f t="shared" si="28"/>
        <v>3607.1641791044776</v>
      </c>
      <c r="AL41" s="2" t="str">
        <f t="shared" si="28"/>
        <v>N.A.</v>
      </c>
      <c r="AM41" s="2">
        <f t="shared" si="28"/>
        <v>1059.0944881889764</v>
      </c>
      <c r="AN41" s="2">
        <f t="shared" si="28"/>
        <v>0</v>
      </c>
      <c r="AO41" s="2" t="str">
        <f t="shared" si="28"/>
        <v>N.A.</v>
      </c>
      <c r="AP41" s="15">
        <f t="shared" si="28"/>
        <v>1406.253184713376</v>
      </c>
      <c r="AQ41" s="16">
        <f t="shared" si="28"/>
        <v>4297.1674387822641</v>
      </c>
      <c r="AR41" s="13">
        <f t="shared" si="28"/>
        <v>3186.9997961679578</v>
      </c>
    </row>
    <row r="42" spans="1:44" ht="15" customHeight="1" thickBot="1" x14ac:dyDescent="0.3">
      <c r="A42" s="3" t="s">
        <v>15</v>
      </c>
      <c r="B42" s="2"/>
      <c r="C42" s="2">
        <v>466265</v>
      </c>
      <c r="D42" s="2"/>
      <c r="E42" s="2"/>
      <c r="F42" s="2"/>
      <c r="G42" s="2"/>
      <c r="H42" s="2">
        <v>8520</v>
      </c>
      <c r="I42" s="2"/>
      <c r="J42" s="2">
        <v>0</v>
      </c>
      <c r="K42" s="2"/>
      <c r="L42" s="1">
        <f t="shared" si="26"/>
        <v>8520</v>
      </c>
      <c r="M42" s="12">
        <f t="shared" si="26"/>
        <v>466265</v>
      </c>
      <c r="N42" s="13">
        <f>L42+M42</f>
        <v>474785</v>
      </c>
      <c r="P42" s="3" t="s">
        <v>15</v>
      </c>
      <c r="Q42" s="2">
        <v>0</v>
      </c>
      <c r="R42" s="2">
        <v>192</v>
      </c>
      <c r="S42" s="2">
        <v>0</v>
      </c>
      <c r="T42" s="2">
        <v>0</v>
      </c>
      <c r="U42" s="2">
        <v>0</v>
      </c>
      <c r="V42" s="2">
        <v>0</v>
      </c>
      <c r="W42" s="2">
        <v>71</v>
      </c>
      <c r="X42" s="2">
        <v>0</v>
      </c>
      <c r="Y42" s="2">
        <v>178</v>
      </c>
      <c r="Z42" s="2">
        <v>0</v>
      </c>
      <c r="AA42" s="1">
        <f t="shared" si="27"/>
        <v>249</v>
      </c>
      <c r="AB42" s="12">
        <f t="shared" si="27"/>
        <v>192</v>
      </c>
      <c r="AC42" s="13">
        <f>AA42+AB42</f>
        <v>441</v>
      </c>
      <c r="AE42" s="3" t="s">
        <v>15</v>
      </c>
      <c r="AF42" s="2" t="str">
        <f t="shared" si="28"/>
        <v>N.A.</v>
      </c>
      <c r="AG42" s="2">
        <f t="shared" si="28"/>
        <v>2428.4635416666665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>
        <f t="shared" si="28"/>
        <v>120</v>
      </c>
      <c r="AM42" s="2" t="str">
        <f t="shared" si="28"/>
        <v>N.A.</v>
      </c>
      <c r="AN42" s="2">
        <f t="shared" si="28"/>
        <v>0</v>
      </c>
      <c r="AO42" s="2" t="str">
        <f t="shared" si="28"/>
        <v>N.A.</v>
      </c>
      <c r="AP42" s="15">
        <f t="shared" si="28"/>
        <v>34.216867469879517</v>
      </c>
      <c r="AQ42" s="16">
        <f t="shared" si="28"/>
        <v>2428.4635416666665</v>
      </c>
      <c r="AR42" s="13">
        <f t="shared" si="28"/>
        <v>1076.6099773242631</v>
      </c>
    </row>
    <row r="43" spans="1:44" ht="15" customHeight="1" thickBot="1" x14ac:dyDescent="0.3">
      <c r="A43" s="4" t="s">
        <v>16</v>
      </c>
      <c r="B43" s="2">
        <f t="shared" ref="B43:K43" si="29">SUM(B39:B42)</f>
        <v>3548551.0000000005</v>
      </c>
      <c r="C43" s="2">
        <f t="shared" si="29"/>
        <v>11974895.000000002</v>
      </c>
      <c r="D43" s="2">
        <f t="shared" si="29"/>
        <v>5500</v>
      </c>
      <c r="E43" s="2">
        <f t="shared" si="29"/>
        <v>0</v>
      </c>
      <c r="F43" s="2">
        <f t="shared" si="29"/>
        <v>607590</v>
      </c>
      <c r="G43" s="2">
        <f t="shared" si="29"/>
        <v>1208400</v>
      </c>
      <c r="H43" s="2">
        <f t="shared" si="29"/>
        <v>1610104.0000000002</v>
      </c>
      <c r="I43" s="2">
        <f t="shared" si="29"/>
        <v>269010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5771745.0000000009</v>
      </c>
      <c r="M43" s="12">
        <f t="shared" ref="M43" si="31">C43+E43+G43+I43+K43</f>
        <v>13452305.000000002</v>
      </c>
      <c r="N43" s="18">
        <f>L43+M43</f>
        <v>19224050.000000004</v>
      </c>
      <c r="P43" s="4" t="s">
        <v>16</v>
      </c>
      <c r="Q43" s="2">
        <f t="shared" ref="Q43:Z43" si="32">SUM(Q39:Q42)</f>
        <v>2008</v>
      </c>
      <c r="R43" s="2">
        <f t="shared" si="32"/>
        <v>2625</v>
      </c>
      <c r="S43" s="2">
        <f t="shared" si="32"/>
        <v>55</v>
      </c>
      <c r="T43" s="2">
        <f t="shared" si="32"/>
        <v>0</v>
      </c>
      <c r="U43" s="2">
        <f t="shared" si="32"/>
        <v>157</v>
      </c>
      <c r="V43" s="2">
        <f t="shared" si="32"/>
        <v>335</v>
      </c>
      <c r="W43" s="2">
        <f t="shared" si="32"/>
        <v>2298</v>
      </c>
      <c r="X43" s="2">
        <f t="shared" si="32"/>
        <v>254</v>
      </c>
      <c r="Y43" s="2">
        <f t="shared" si="32"/>
        <v>1030</v>
      </c>
      <c r="Z43" s="2">
        <f t="shared" si="32"/>
        <v>0</v>
      </c>
      <c r="AA43" s="1">
        <f t="shared" ref="AA43" si="33">Q43+S43+U43+W43+Y43</f>
        <v>5548</v>
      </c>
      <c r="AB43" s="12">
        <f t="shared" ref="AB43" si="34">R43+T43+V43+X43+Z43</f>
        <v>3214</v>
      </c>
      <c r="AC43" s="18">
        <f>AA43+AB43</f>
        <v>8762</v>
      </c>
      <c r="AE43" s="4" t="s">
        <v>16</v>
      </c>
      <c r="AF43" s="2">
        <f t="shared" ref="AF43:AO43" si="35">IFERROR(B43/Q43, "N.A.")</f>
        <v>1767.2066733067732</v>
      </c>
      <c r="AG43" s="2">
        <f t="shared" si="35"/>
        <v>4561.8647619047624</v>
      </c>
      <c r="AH43" s="2">
        <f t="shared" si="35"/>
        <v>100</v>
      </c>
      <c r="AI43" s="2" t="str">
        <f t="shared" si="35"/>
        <v>N.A.</v>
      </c>
      <c r="AJ43" s="2">
        <f t="shared" si="35"/>
        <v>3870</v>
      </c>
      <c r="AK43" s="2">
        <f t="shared" si="35"/>
        <v>3607.1641791044776</v>
      </c>
      <c r="AL43" s="2">
        <f t="shared" si="35"/>
        <v>700.65448215839876</v>
      </c>
      <c r="AM43" s="2">
        <f t="shared" si="35"/>
        <v>1059.0944881889764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1040.3289473684213</v>
      </c>
      <c r="AQ43" s="16">
        <f t="shared" ref="AQ43" si="37">IFERROR(M43/AB43, "N.A.")</f>
        <v>4185.5336029869331</v>
      </c>
      <c r="AR43" s="13">
        <f t="shared" ref="AR43" si="38">IFERROR(N43/AC43, "N.A.")</f>
        <v>2194.0253366811235</v>
      </c>
    </row>
    <row r="44" spans="1:44" ht="15" customHeight="1" thickBot="1" x14ac:dyDescent="0.3">
      <c r="A44" s="5" t="s">
        <v>0</v>
      </c>
      <c r="B44" s="48">
        <f>B43+C43</f>
        <v>15523446.000000002</v>
      </c>
      <c r="C44" s="49"/>
      <c r="D44" s="48">
        <f>D43+E43</f>
        <v>5500</v>
      </c>
      <c r="E44" s="49"/>
      <c r="F44" s="48">
        <f>F43+G43</f>
        <v>1815990</v>
      </c>
      <c r="G44" s="49"/>
      <c r="H44" s="48">
        <f>H43+I43</f>
        <v>1879114.0000000002</v>
      </c>
      <c r="I44" s="49"/>
      <c r="J44" s="48">
        <f>J43+K43</f>
        <v>0</v>
      </c>
      <c r="K44" s="49"/>
      <c r="L44" s="48">
        <f>L43+M43</f>
        <v>19224050.000000004</v>
      </c>
      <c r="M44" s="50"/>
      <c r="N44" s="19">
        <f>B44+D44+F44+H44+J44</f>
        <v>19224050</v>
      </c>
      <c r="P44" s="5" t="s">
        <v>0</v>
      </c>
      <c r="Q44" s="48">
        <f>Q43+R43</f>
        <v>4633</v>
      </c>
      <c r="R44" s="49"/>
      <c r="S44" s="48">
        <f>S43+T43</f>
        <v>55</v>
      </c>
      <c r="T44" s="49"/>
      <c r="U44" s="48">
        <f>U43+V43</f>
        <v>492</v>
      </c>
      <c r="V44" s="49"/>
      <c r="W44" s="48">
        <f>W43+X43</f>
        <v>2552</v>
      </c>
      <c r="X44" s="49"/>
      <c r="Y44" s="48">
        <f>Y43+Z43</f>
        <v>1030</v>
      </c>
      <c r="Z44" s="49"/>
      <c r="AA44" s="48">
        <f>AA43+AB43</f>
        <v>8762</v>
      </c>
      <c r="AB44" s="50"/>
      <c r="AC44" s="19">
        <f>Q44+S44+U44+W44+Y44</f>
        <v>8762</v>
      </c>
      <c r="AE44" s="5" t="s">
        <v>0</v>
      </c>
      <c r="AF44" s="28">
        <f>IFERROR(B44/Q44,"N.A.")</f>
        <v>3350.6250809410753</v>
      </c>
      <c r="AG44" s="29"/>
      <c r="AH44" s="28">
        <f>IFERROR(D44/S44,"N.A.")</f>
        <v>100</v>
      </c>
      <c r="AI44" s="29"/>
      <c r="AJ44" s="28">
        <f>IFERROR(F44/U44,"N.A.")</f>
        <v>3691.0365853658536</v>
      </c>
      <c r="AK44" s="29"/>
      <c r="AL44" s="28">
        <f>IFERROR(H44/W44,"N.A.")</f>
        <v>736.32993730407532</v>
      </c>
      <c r="AM44" s="29"/>
      <c r="AN44" s="28">
        <f>IFERROR(J44/Y44,"N.A.")</f>
        <v>0</v>
      </c>
      <c r="AO44" s="29"/>
      <c r="AP44" s="28">
        <f>IFERROR(L44/AA44,"N.A.")</f>
        <v>2194.0253366811235</v>
      </c>
      <c r="AQ44" s="29"/>
      <c r="AR44" s="17">
        <f>IFERROR(N44/AC44, "N.A.")</f>
        <v>2194.025336681123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37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6469320</v>
      </c>
      <c r="C15" s="2"/>
      <c r="D15" s="2"/>
      <c r="E15" s="2"/>
      <c r="F15" s="2">
        <v>5165160</v>
      </c>
      <c r="G15" s="2"/>
      <c r="H15" s="2">
        <v>860860</v>
      </c>
      <c r="I15" s="2"/>
      <c r="J15" s="2"/>
      <c r="K15" s="2"/>
      <c r="L15" s="1">
        <f t="shared" ref="L15:M18" si="0">B15+D15+F15+H15+J15</f>
        <v>12495340</v>
      </c>
      <c r="M15" s="12">
        <f t="shared" si="0"/>
        <v>0</v>
      </c>
      <c r="N15" s="13">
        <f>L15+M15</f>
        <v>12495340</v>
      </c>
      <c r="P15" s="3" t="s">
        <v>12</v>
      </c>
      <c r="Q15" s="2">
        <v>858</v>
      </c>
      <c r="R15" s="2">
        <v>0</v>
      </c>
      <c r="S15" s="2">
        <v>0</v>
      </c>
      <c r="T15" s="2">
        <v>0</v>
      </c>
      <c r="U15" s="2">
        <v>286</v>
      </c>
      <c r="V15" s="2">
        <v>0</v>
      </c>
      <c r="W15" s="2">
        <v>286</v>
      </c>
      <c r="X15" s="2">
        <v>0</v>
      </c>
      <c r="Y15" s="2">
        <v>0</v>
      </c>
      <c r="Z15" s="2">
        <v>0</v>
      </c>
      <c r="AA15" s="1">
        <f t="shared" ref="AA15:AB18" si="1">Q15+S15+U15+W15+Y15</f>
        <v>1430</v>
      </c>
      <c r="AB15" s="12">
        <f t="shared" si="1"/>
        <v>0</v>
      </c>
      <c r="AC15" s="13">
        <f>AA15+AB15</f>
        <v>1430</v>
      </c>
      <c r="AE15" s="3" t="s">
        <v>12</v>
      </c>
      <c r="AF15" s="2">
        <f t="shared" ref="AF15:AR18" si="2">IFERROR(B15/Q15, "N.A.")</f>
        <v>7540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>
        <f t="shared" si="2"/>
        <v>18060</v>
      </c>
      <c r="AK15" s="2" t="str">
        <f t="shared" si="2"/>
        <v>N.A.</v>
      </c>
      <c r="AL15" s="2">
        <f t="shared" si="2"/>
        <v>3010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>
        <f t="shared" si="2"/>
        <v>8738</v>
      </c>
      <c r="AQ15" s="16" t="str">
        <f t="shared" si="2"/>
        <v>N.A.</v>
      </c>
      <c r="AR15" s="13">
        <f t="shared" si="2"/>
        <v>8738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2">
        <f t="shared" si="0"/>
        <v>0</v>
      </c>
      <c r="N16" s="13">
        <f>L16+M16</f>
        <v>0</v>
      </c>
      <c r="P16" s="3" t="s">
        <v>13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0</v>
      </c>
      <c r="AB16" s="12">
        <f t="shared" si="1"/>
        <v>0</v>
      </c>
      <c r="AC16" s="13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 t="str">
        <f t="shared" si="2"/>
        <v>N.A.</v>
      </c>
      <c r="AQ16" s="16" t="str">
        <f t="shared" si="2"/>
        <v>N.A.</v>
      </c>
      <c r="AR16" s="13" t="str">
        <f t="shared" si="2"/>
        <v>N.A.</v>
      </c>
    </row>
    <row r="17" spans="1:44" ht="15" customHeight="1" thickBot="1" x14ac:dyDescent="0.3">
      <c r="A17" s="3" t="s">
        <v>14</v>
      </c>
      <c r="B17" s="2">
        <v>10822240</v>
      </c>
      <c r="C17" s="2">
        <v>18721846</v>
      </c>
      <c r="D17" s="2"/>
      <c r="E17" s="2"/>
      <c r="F17" s="2"/>
      <c r="G17" s="2">
        <v>2288000</v>
      </c>
      <c r="H17" s="2"/>
      <c r="I17" s="2">
        <v>9912760</v>
      </c>
      <c r="J17" s="2"/>
      <c r="K17" s="2"/>
      <c r="L17" s="1">
        <f t="shared" si="0"/>
        <v>10822240</v>
      </c>
      <c r="M17" s="12">
        <f t="shared" si="0"/>
        <v>30922606</v>
      </c>
      <c r="N17" s="13">
        <f>L17+M17</f>
        <v>41744846</v>
      </c>
      <c r="P17" s="3" t="s">
        <v>14</v>
      </c>
      <c r="Q17" s="2">
        <v>2574</v>
      </c>
      <c r="R17" s="2">
        <v>4004</v>
      </c>
      <c r="S17" s="2">
        <v>0</v>
      </c>
      <c r="T17" s="2">
        <v>0</v>
      </c>
      <c r="U17" s="2">
        <v>0</v>
      </c>
      <c r="V17" s="2">
        <v>572</v>
      </c>
      <c r="W17" s="2">
        <v>0</v>
      </c>
      <c r="X17" s="2">
        <v>1144</v>
      </c>
      <c r="Y17" s="2">
        <v>0</v>
      </c>
      <c r="Z17" s="2">
        <v>0</v>
      </c>
      <c r="AA17" s="1">
        <f t="shared" si="1"/>
        <v>2574</v>
      </c>
      <c r="AB17" s="12">
        <f t="shared" si="1"/>
        <v>5720</v>
      </c>
      <c r="AC17" s="13">
        <f>AA17+AB17</f>
        <v>8294</v>
      </c>
      <c r="AE17" s="3" t="s">
        <v>14</v>
      </c>
      <c r="AF17" s="2">
        <f t="shared" si="2"/>
        <v>4204.4444444444443</v>
      </c>
      <c r="AG17" s="2">
        <f t="shared" si="2"/>
        <v>4675.7857142857147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>
        <f t="shared" si="2"/>
        <v>4000</v>
      </c>
      <c r="AL17" s="2" t="str">
        <f t="shared" si="2"/>
        <v>N.A.</v>
      </c>
      <c r="AM17" s="2">
        <f t="shared" si="2"/>
        <v>8665</v>
      </c>
      <c r="AN17" s="2" t="str">
        <f t="shared" si="2"/>
        <v>N.A.</v>
      </c>
      <c r="AO17" s="2" t="str">
        <f t="shared" si="2"/>
        <v>N.A.</v>
      </c>
      <c r="AP17" s="15">
        <f t="shared" si="2"/>
        <v>4204.4444444444443</v>
      </c>
      <c r="AQ17" s="16">
        <f t="shared" si="2"/>
        <v>5406.05</v>
      </c>
      <c r="AR17" s="13">
        <f t="shared" si="2"/>
        <v>5033.1379310344828</v>
      </c>
    </row>
    <row r="18" spans="1:44" ht="15" customHeight="1" thickBot="1" x14ac:dyDescent="0.3">
      <c r="A18" s="3" t="s">
        <v>15</v>
      </c>
      <c r="B18" s="2">
        <v>1844700</v>
      </c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1844700</v>
      </c>
      <c r="M18" s="12">
        <f t="shared" si="0"/>
        <v>0</v>
      </c>
      <c r="N18" s="13">
        <f>L18+M18</f>
        <v>1844700</v>
      </c>
      <c r="P18" s="3" t="s">
        <v>15</v>
      </c>
      <c r="Q18" s="2">
        <v>286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286</v>
      </c>
      <c r="AB18" s="12">
        <f t="shared" si="1"/>
        <v>0</v>
      </c>
      <c r="AC18" s="18">
        <f>AA18+AB18</f>
        <v>286</v>
      </c>
      <c r="AE18" s="3" t="s">
        <v>15</v>
      </c>
      <c r="AF18" s="2">
        <f t="shared" si="2"/>
        <v>6450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6450</v>
      </c>
      <c r="AQ18" s="16" t="str">
        <f t="shared" si="2"/>
        <v>N.A.</v>
      </c>
      <c r="AR18" s="13">
        <f t="shared" si="2"/>
        <v>6450</v>
      </c>
    </row>
    <row r="19" spans="1:44" ht="15" customHeight="1" thickBot="1" x14ac:dyDescent="0.3">
      <c r="A19" s="4" t="s">
        <v>16</v>
      </c>
      <c r="B19" s="2">
        <f t="shared" ref="B19:K19" si="3">SUM(B15:B18)</f>
        <v>19136260</v>
      </c>
      <c r="C19" s="2">
        <f t="shared" si="3"/>
        <v>18721846</v>
      </c>
      <c r="D19" s="2">
        <f t="shared" si="3"/>
        <v>0</v>
      </c>
      <c r="E19" s="2">
        <f t="shared" si="3"/>
        <v>0</v>
      </c>
      <c r="F19" s="2">
        <f t="shared" si="3"/>
        <v>5165160</v>
      </c>
      <c r="G19" s="2">
        <f t="shared" si="3"/>
        <v>2288000</v>
      </c>
      <c r="H19" s="2">
        <f t="shared" si="3"/>
        <v>860860</v>
      </c>
      <c r="I19" s="2">
        <f t="shared" si="3"/>
        <v>9912760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25162280</v>
      </c>
      <c r="M19" s="12">
        <f t="shared" ref="M19" si="5">C19+E19+G19+I19+K19</f>
        <v>30922606</v>
      </c>
      <c r="N19" s="18">
        <f>L19+M19</f>
        <v>56084886</v>
      </c>
      <c r="P19" s="4" t="s">
        <v>16</v>
      </c>
      <c r="Q19" s="2">
        <f t="shared" ref="Q19:Z19" si="6">SUM(Q15:Q18)</f>
        <v>3718</v>
      </c>
      <c r="R19" s="2">
        <f t="shared" si="6"/>
        <v>4004</v>
      </c>
      <c r="S19" s="2">
        <f t="shared" si="6"/>
        <v>0</v>
      </c>
      <c r="T19" s="2">
        <f t="shared" si="6"/>
        <v>0</v>
      </c>
      <c r="U19" s="2">
        <f t="shared" si="6"/>
        <v>286</v>
      </c>
      <c r="V19" s="2">
        <f t="shared" si="6"/>
        <v>572</v>
      </c>
      <c r="W19" s="2">
        <f t="shared" si="6"/>
        <v>286</v>
      </c>
      <c r="X19" s="2">
        <f t="shared" si="6"/>
        <v>1144</v>
      </c>
      <c r="Y19" s="2">
        <f t="shared" si="6"/>
        <v>0</v>
      </c>
      <c r="Z19" s="2">
        <f t="shared" si="6"/>
        <v>0</v>
      </c>
      <c r="AA19" s="1">
        <f t="shared" ref="AA19" si="7">Q19+S19+U19+W19+Y19</f>
        <v>4290</v>
      </c>
      <c r="AB19" s="12">
        <f t="shared" ref="AB19" si="8">R19+T19+V19+X19+Z19</f>
        <v>5720</v>
      </c>
      <c r="AC19" s="13">
        <f>AA19+AB19</f>
        <v>10010</v>
      </c>
      <c r="AE19" s="4" t="s">
        <v>16</v>
      </c>
      <c r="AF19" s="2">
        <f t="shared" ref="AF19:AO19" si="9">IFERROR(B19/Q19, "N.A.")</f>
        <v>5146.9230769230771</v>
      </c>
      <c r="AG19" s="2">
        <f t="shared" si="9"/>
        <v>4675.7857142857147</v>
      </c>
      <c r="AH19" s="2" t="str">
        <f t="shared" si="9"/>
        <v>N.A.</v>
      </c>
      <c r="AI19" s="2" t="str">
        <f t="shared" si="9"/>
        <v>N.A.</v>
      </c>
      <c r="AJ19" s="2">
        <f t="shared" si="9"/>
        <v>18060</v>
      </c>
      <c r="AK19" s="2">
        <f t="shared" si="9"/>
        <v>4000</v>
      </c>
      <c r="AL19" s="2">
        <f t="shared" si="9"/>
        <v>3010</v>
      </c>
      <c r="AM19" s="2">
        <f t="shared" si="9"/>
        <v>8665</v>
      </c>
      <c r="AN19" s="2" t="str">
        <f t="shared" si="9"/>
        <v>N.A.</v>
      </c>
      <c r="AO19" s="2" t="str">
        <f t="shared" si="9"/>
        <v>N.A.</v>
      </c>
      <c r="AP19" s="15">
        <f t="shared" ref="AP19" si="10">IFERROR(L19/AA19, "N.A.")</f>
        <v>5865.333333333333</v>
      </c>
      <c r="AQ19" s="16">
        <f t="shared" ref="AQ19" si="11">IFERROR(M19/AB19, "N.A.")</f>
        <v>5406.05</v>
      </c>
      <c r="AR19" s="13">
        <f t="shared" ref="AR19" si="12">IFERROR(N19/AC19, "N.A.")</f>
        <v>5602.8857142857141</v>
      </c>
    </row>
    <row r="20" spans="1:44" ht="15" customHeight="1" thickBot="1" x14ac:dyDescent="0.3">
      <c r="A20" s="5" t="s">
        <v>0</v>
      </c>
      <c r="B20" s="48">
        <f>B19+C19</f>
        <v>37858106</v>
      </c>
      <c r="C20" s="49"/>
      <c r="D20" s="48">
        <f>D19+E19</f>
        <v>0</v>
      </c>
      <c r="E20" s="49"/>
      <c r="F20" s="48">
        <f>F19+G19</f>
        <v>7453160</v>
      </c>
      <c r="G20" s="49"/>
      <c r="H20" s="48">
        <f>H19+I19</f>
        <v>10773620</v>
      </c>
      <c r="I20" s="49"/>
      <c r="J20" s="48">
        <f>J19+K19</f>
        <v>0</v>
      </c>
      <c r="K20" s="49"/>
      <c r="L20" s="48">
        <f>L19+M19</f>
        <v>56084886</v>
      </c>
      <c r="M20" s="50"/>
      <c r="N20" s="19">
        <f>B20+D20+F20+H20+J20</f>
        <v>56084886</v>
      </c>
      <c r="P20" s="5" t="s">
        <v>0</v>
      </c>
      <c r="Q20" s="48">
        <f>Q19+R19</f>
        <v>7722</v>
      </c>
      <c r="R20" s="49"/>
      <c r="S20" s="48">
        <f>S19+T19</f>
        <v>0</v>
      </c>
      <c r="T20" s="49"/>
      <c r="U20" s="48">
        <f>U19+V19</f>
        <v>858</v>
      </c>
      <c r="V20" s="49"/>
      <c r="W20" s="48">
        <f>W19+X19</f>
        <v>1430</v>
      </c>
      <c r="X20" s="49"/>
      <c r="Y20" s="48">
        <f>Y19+Z19</f>
        <v>0</v>
      </c>
      <c r="Z20" s="49"/>
      <c r="AA20" s="48">
        <f>AA19+AB19</f>
        <v>10010</v>
      </c>
      <c r="AB20" s="49"/>
      <c r="AC20" s="20">
        <f>Q20+S20+U20+W20+Y20</f>
        <v>10010</v>
      </c>
      <c r="AE20" s="5" t="s">
        <v>0</v>
      </c>
      <c r="AF20" s="28">
        <f>IFERROR(B20/Q20,"N.A.")</f>
        <v>4902.6296296296296</v>
      </c>
      <c r="AG20" s="29"/>
      <c r="AH20" s="28" t="str">
        <f>IFERROR(D20/S20,"N.A.")</f>
        <v>N.A.</v>
      </c>
      <c r="AI20" s="29"/>
      <c r="AJ20" s="28">
        <f>IFERROR(F20/U20,"N.A.")</f>
        <v>8686.6666666666661</v>
      </c>
      <c r="AK20" s="29"/>
      <c r="AL20" s="28">
        <f>IFERROR(H20/W20,"N.A.")</f>
        <v>7534</v>
      </c>
      <c r="AM20" s="29"/>
      <c r="AN20" s="28" t="str">
        <f>IFERROR(J20/Y20,"N.A.")</f>
        <v>N.A.</v>
      </c>
      <c r="AO20" s="29"/>
      <c r="AP20" s="28">
        <f>IFERROR(L20/AA20,"N.A.")</f>
        <v>5602.8857142857141</v>
      </c>
      <c r="AQ20" s="29"/>
      <c r="AR20" s="17">
        <f>IFERROR(N20/AC20, "N.A.")</f>
        <v>5602.8857142857141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6469320</v>
      </c>
      <c r="C27" s="2"/>
      <c r="D27" s="2"/>
      <c r="E27" s="2"/>
      <c r="F27" s="2">
        <v>5165160</v>
      </c>
      <c r="G27" s="2"/>
      <c r="H27" s="2"/>
      <c r="I27" s="2"/>
      <c r="J27" s="2"/>
      <c r="K27" s="2"/>
      <c r="L27" s="1">
        <f t="shared" ref="L27:M30" si="13">B27+D27+F27+H27+J27</f>
        <v>11634480</v>
      </c>
      <c r="M27" s="12">
        <f t="shared" si="13"/>
        <v>0</v>
      </c>
      <c r="N27" s="13">
        <f>L27+M27</f>
        <v>11634480</v>
      </c>
      <c r="P27" s="3" t="s">
        <v>12</v>
      </c>
      <c r="Q27" s="2">
        <v>858</v>
      </c>
      <c r="R27" s="2">
        <v>0</v>
      </c>
      <c r="S27" s="2">
        <v>0</v>
      </c>
      <c r="T27" s="2">
        <v>0</v>
      </c>
      <c r="U27" s="2">
        <v>286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1">
        <f t="shared" ref="AA27:AB30" si="14">Q27+S27+U27+W27+Y27</f>
        <v>1144</v>
      </c>
      <c r="AB27" s="12">
        <f t="shared" si="14"/>
        <v>0</v>
      </c>
      <c r="AC27" s="13">
        <f>AA27+AB27</f>
        <v>1144</v>
      </c>
      <c r="AE27" s="3" t="s">
        <v>12</v>
      </c>
      <c r="AF27" s="2">
        <f t="shared" ref="AF27:AR30" si="15">IFERROR(B27/Q27, "N.A.")</f>
        <v>7540</v>
      </c>
      <c r="AG27" s="2" t="str">
        <f t="shared" si="15"/>
        <v>N.A.</v>
      </c>
      <c r="AH27" s="2" t="str">
        <f t="shared" si="15"/>
        <v>N.A.</v>
      </c>
      <c r="AI27" s="2" t="str">
        <f t="shared" si="15"/>
        <v>N.A.</v>
      </c>
      <c r="AJ27" s="2">
        <f t="shared" si="15"/>
        <v>18060</v>
      </c>
      <c r="AK27" s="2" t="str">
        <f t="shared" si="15"/>
        <v>N.A.</v>
      </c>
      <c r="AL27" s="2" t="str">
        <f t="shared" si="15"/>
        <v>N.A.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10170</v>
      </c>
      <c r="AQ27" s="16" t="str">
        <f t="shared" si="15"/>
        <v>N.A.</v>
      </c>
      <c r="AR27" s="13">
        <f t="shared" si="15"/>
        <v>10170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0</v>
      </c>
      <c r="M28" s="12">
        <f t="shared" si="13"/>
        <v>0</v>
      </c>
      <c r="N28" s="13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0</v>
      </c>
      <c r="AB28" s="12">
        <f t="shared" si="14"/>
        <v>0</v>
      </c>
      <c r="AC28" s="13">
        <f>AA28+AB28</f>
        <v>0</v>
      </c>
      <c r="AE28" s="3" t="s">
        <v>13</v>
      </c>
      <c r="AF28" s="2" t="str">
        <f t="shared" si="15"/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6" t="str">
        <f t="shared" si="15"/>
        <v>N.A.</v>
      </c>
      <c r="AR28" s="13" t="str">
        <f t="shared" si="15"/>
        <v>N.A.</v>
      </c>
    </row>
    <row r="29" spans="1:44" ht="15" customHeight="1" thickBot="1" x14ac:dyDescent="0.3">
      <c r="A29" s="3" t="s">
        <v>14</v>
      </c>
      <c r="B29" s="2">
        <v>3829539.9999999995</v>
      </c>
      <c r="C29" s="2">
        <v>12418120</v>
      </c>
      <c r="D29" s="2"/>
      <c r="E29" s="2"/>
      <c r="F29" s="2"/>
      <c r="G29" s="2">
        <v>2288000</v>
      </c>
      <c r="H29" s="2"/>
      <c r="I29" s="2">
        <v>2213640</v>
      </c>
      <c r="J29" s="2"/>
      <c r="K29" s="2"/>
      <c r="L29" s="1">
        <f t="shared" si="13"/>
        <v>3829539.9999999995</v>
      </c>
      <c r="M29" s="12">
        <f t="shared" si="13"/>
        <v>16919760</v>
      </c>
      <c r="N29" s="13">
        <f>L29+M29</f>
        <v>20749300</v>
      </c>
      <c r="P29" s="3" t="s">
        <v>14</v>
      </c>
      <c r="Q29" s="2">
        <v>858</v>
      </c>
      <c r="R29" s="2">
        <v>2574</v>
      </c>
      <c r="S29" s="2">
        <v>0</v>
      </c>
      <c r="T29" s="2">
        <v>0</v>
      </c>
      <c r="U29" s="2">
        <v>0</v>
      </c>
      <c r="V29" s="2">
        <v>572</v>
      </c>
      <c r="W29" s="2">
        <v>0</v>
      </c>
      <c r="X29" s="2">
        <v>286</v>
      </c>
      <c r="Y29" s="2">
        <v>0</v>
      </c>
      <c r="Z29" s="2">
        <v>0</v>
      </c>
      <c r="AA29" s="1">
        <f t="shared" si="14"/>
        <v>858</v>
      </c>
      <c r="AB29" s="12">
        <f t="shared" si="14"/>
        <v>3432</v>
      </c>
      <c r="AC29" s="13">
        <f>AA29+AB29</f>
        <v>4290</v>
      </c>
      <c r="AE29" s="3" t="s">
        <v>14</v>
      </c>
      <c r="AF29" s="2">
        <f t="shared" si="15"/>
        <v>4463.333333333333</v>
      </c>
      <c r="AG29" s="2">
        <f t="shared" si="15"/>
        <v>4824.4444444444443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>
        <f t="shared" si="15"/>
        <v>4000</v>
      </c>
      <c r="AL29" s="2" t="str">
        <f t="shared" si="15"/>
        <v>N.A.</v>
      </c>
      <c r="AM29" s="2">
        <f t="shared" si="15"/>
        <v>7740</v>
      </c>
      <c r="AN29" s="2" t="str">
        <f t="shared" si="15"/>
        <v>N.A.</v>
      </c>
      <c r="AO29" s="2" t="str">
        <f t="shared" si="15"/>
        <v>N.A.</v>
      </c>
      <c r="AP29" s="15">
        <f t="shared" si="15"/>
        <v>4463.333333333333</v>
      </c>
      <c r="AQ29" s="16">
        <f t="shared" si="15"/>
        <v>4930</v>
      </c>
      <c r="AR29" s="13">
        <f t="shared" si="15"/>
        <v>4836.666666666667</v>
      </c>
    </row>
    <row r="30" spans="1:44" ht="15" customHeight="1" thickBot="1" x14ac:dyDescent="0.3">
      <c r="A30" s="3" t="s">
        <v>15</v>
      </c>
      <c r="B30" s="2">
        <v>1844700</v>
      </c>
      <c r="C30" s="2"/>
      <c r="D30" s="2"/>
      <c r="E30" s="2"/>
      <c r="F30" s="2"/>
      <c r="G30" s="2"/>
      <c r="H30" s="2"/>
      <c r="I30" s="2"/>
      <c r="J30" s="2"/>
      <c r="K30" s="2"/>
      <c r="L30" s="1">
        <f t="shared" si="13"/>
        <v>1844700</v>
      </c>
      <c r="M30" s="12">
        <f t="shared" si="13"/>
        <v>0</v>
      </c>
      <c r="N30" s="13">
        <f>L30+M30</f>
        <v>1844700</v>
      </c>
      <c r="P30" s="3" t="s">
        <v>15</v>
      </c>
      <c r="Q30" s="2">
        <v>286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4"/>
        <v>286</v>
      </c>
      <c r="AB30" s="12">
        <f t="shared" si="14"/>
        <v>0</v>
      </c>
      <c r="AC30" s="18">
        <f>AA30+AB30</f>
        <v>286</v>
      </c>
      <c r="AE30" s="3" t="s">
        <v>15</v>
      </c>
      <c r="AF30" s="2">
        <f t="shared" si="15"/>
        <v>6450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>
        <f t="shared" si="15"/>
        <v>6450</v>
      </c>
      <c r="AQ30" s="16" t="str">
        <f t="shared" si="15"/>
        <v>N.A.</v>
      </c>
      <c r="AR30" s="13">
        <f t="shared" si="15"/>
        <v>6450</v>
      </c>
    </row>
    <row r="31" spans="1:44" ht="15" customHeight="1" thickBot="1" x14ac:dyDescent="0.3">
      <c r="A31" s="4" t="s">
        <v>16</v>
      </c>
      <c r="B31" s="2">
        <f t="shared" ref="B31:K31" si="16">SUM(B27:B30)</f>
        <v>12143560</v>
      </c>
      <c r="C31" s="2">
        <f t="shared" si="16"/>
        <v>12418120</v>
      </c>
      <c r="D31" s="2">
        <f t="shared" si="16"/>
        <v>0</v>
      </c>
      <c r="E31" s="2">
        <f t="shared" si="16"/>
        <v>0</v>
      </c>
      <c r="F31" s="2">
        <f t="shared" si="16"/>
        <v>5165160</v>
      </c>
      <c r="G31" s="2">
        <f t="shared" si="16"/>
        <v>2288000</v>
      </c>
      <c r="H31" s="2">
        <f t="shared" si="16"/>
        <v>0</v>
      </c>
      <c r="I31" s="2">
        <f t="shared" si="16"/>
        <v>2213640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17308720</v>
      </c>
      <c r="M31" s="12">
        <f t="shared" ref="M31" si="18">C31+E31+G31+I31+K31</f>
        <v>16919760</v>
      </c>
      <c r="N31" s="18">
        <f>L31+M31</f>
        <v>34228480</v>
      </c>
      <c r="P31" s="4" t="s">
        <v>16</v>
      </c>
      <c r="Q31" s="2">
        <f t="shared" ref="Q31:Z31" si="19">SUM(Q27:Q30)</f>
        <v>2002</v>
      </c>
      <c r="R31" s="2">
        <f t="shared" si="19"/>
        <v>2574</v>
      </c>
      <c r="S31" s="2">
        <f t="shared" si="19"/>
        <v>0</v>
      </c>
      <c r="T31" s="2">
        <f t="shared" si="19"/>
        <v>0</v>
      </c>
      <c r="U31" s="2">
        <f t="shared" si="19"/>
        <v>286</v>
      </c>
      <c r="V31" s="2">
        <f t="shared" si="19"/>
        <v>572</v>
      </c>
      <c r="W31" s="2">
        <f t="shared" si="19"/>
        <v>0</v>
      </c>
      <c r="X31" s="2">
        <f t="shared" si="19"/>
        <v>286</v>
      </c>
      <c r="Y31" s="2">
        <f t="shared" si="19"/>
        <v>0</v>
      </c>
      <c r="Z31" s="2">
        <f t="shared" si="19"/>
        <v>0</v>
      </c>
      <c r="AA31" s="1">
        <f t="shared" ref="AA31" si="20">Q31+S31+U31+W31+Y31</f>
        <v>2288</v>
      </c>
      <c r="AB31" s="12">
        <f t="shared" ref="AB31" si="21">R31+T31+V31+X31+Z31</f>
        <v>3432</v>
      </c>
      <c r="AC31" s="13">
        <f>AA31+AB31</f>
        <v>5720</v>
      </c>
      <c r="AE31" s="4" t="s">
        <v>16</v>
      </c>
      <c r="AF31" s="2">
        <f t="shared" ref="AF31:AO31" si="22">IFERROR(B31/Q31, "N.A.")</f>
        <v>6065.7142857142853</v>
      </c>
      <c r="AG31" s="2">
        <f t="shared" si="22"/>
        <v>4824.4444444444443</v>
      </c>
      <c r="AH31" s="2" t="str">
        <f t="shared" si="22"/>
        <v>N.A.</v>
      </c>
      <c r="AI31" s="2" t="str">
        <f t="shared" si="22"/>
        <v>N.A.</v>
      </c>
      <c r="AJ31" s="2">
        <f t="shared" si="22"/>
        <v>18060</v>
      </c>
      <c r="AK31" s="2">
        <f t="shared" si="22"/>
        <v>4000</v>
      </c>
      <c r="AL31" s="2" t="str">
        <f t="shared" si="22"/>
        <v>N.A.</v>
      </c>
      <c r="AM31" s="2">
        <f t="shared" si="22"/>
        <v>7740</v>
      </c>
      <c r="AN31" s="2" t="str">
        <f t="shared" si="22"/>
        <v>N.A.</v>
      </c>
      <c r="AO31" s="2" t="str">
        <f t="shared" si="22"/>
        <v>N.A.</v>
      </c>
      <c r="AP31" s="15">
        <f t="shared" ref="AP31" si="23">IFERROR(L31/AA31, "N.A.")</f>
        <v>7565</v>
      </c>
      <c r="AQ31" s="16">
        <f t="shared" ref="AQ31" si="24">IFERROR(M31/AB31, "N.A.")</f>
        <v>4930</v>
      </c>
      <c r="AR31" s="13">
        <f t="shared" ref="AR31" si="25">IFERROR(N31/AC31, "N.A.")</f>
        <v>5984</v>
      </c>
    </row>
    <row r="32" spans="1:44" ht="15" customHeight="1" thickBot="1" x14ac:dyDescent="0.3">
      <c r="A32" s="5" t="s">
        <v>0</v>
      </c>
      <c r="B32" s="48">
        <f>B31+C31</f>
        <v>24561680</v>
      </c>
      <c r="C32" s="49"/>
      <c r="D32" s="48">
        <f>D31+E31</f>
        <v>0</v>
      </c>
      <c r="E32" s="49"/>
      <c r="F32" s="48">
        <f>F31+G31</f>
        <v>7453160</v>
      </c>
      <c r="G32" s="49"/>
      <c r="H32" s="48">
        <f>H31+I31</f>
        <v>2213640</v>
      </c>
      <c r="I32" s="49"/>
      <c r="J32" s="48">
        <f>J31+K31</f>
        <v>0</v>
      </c>
      <c r="K32" s="49"/>
      <c r="L32" s="48">
        <f>L31+M31</f>
        <v>34228480</v>
      </c>
      <c r="M32" s="50"/>
      <c r="N32" s="19">
        <f>B32+D32+F32+H32+J32</f>
        <v>34228480</v>
      </c>
      <c r="P32" s="5" t="s">
        <v>0</v>
      </c>
      <c r="Q32" s="48">
        <f>Q31+R31</f>
        <v>4576</v>
      </c>
      <c r="R32" s="49"/>
      <c r="S32" s="48">
        <f>S31+T31</f>
        <v>0</v>
      </c>
      <c r="T32" s="49"/>
      <c r="U32" s="48">
        <f>U31+V31</f>
        <v>858</v>
      </c>
      <c r="V32" s="49"/>
      <c r="W32" s="48">
        <f>W31+X31</f>
        <v>286</v>
      </c>
      <c r="X32" s="49"/>
      <c r="Y32" s="48">
        <f>Y31+Z31</f>
        <v>0</v>
      </c>
      <c r="Z32" s="49"/>
      <c r="AA32" s="48">
        <f>AA31+AB31</f>
        <v>5720</v>
      </c>
      <c r="AB32" s="49"/>
      <c r="AC32" s="20">
        <f>Q32+S32+U32+W32+Y32</f>
        <v>5720</v>
      </c>
      <c r="AE32" s="5" t="s">
        <v>0</v>
      </c>
      <c r="AF32" s="28">
        <f>IFERROR(B32/Q32,"N.A.")</f>
        <v>5367.5</v>
      </c>
      <c r="AG32" s="29"/>
      <c r="AH32" s="28" t="str">
        <f>IFERROR(D32/S32,"N.A.")</f>
        <v>N.A.</v>
      </c>
      <c r="AI32" s="29"/>
      <c r="AJ32" s="28">
        <f>IFERROR(F32/U32,"N.A.")</f>
        <v>8686.6666666666661</v>
      </c>
      <c r="AK32" s="29"/>
      <c r="AL32" s="28">
        <f>IFERROR(H32/W32,"N.A.")</f>
        <v>7740</v>
      </c>
      <c r="AM32" s="29"/>
      <c r="AN32" s="28" t="str">
        <f>IFERROR(J32/Y32,"N.A.")</f>
        <v>N.A.</v>
      </c>
      <c r="AO32" s="29"/>
      <c r="AP32" s="28">
        <f>IFERROR(L32/AA32,"N.A.")</f>
        <v>5984</v>
      </c>
      <c r="AQ32" s="29"/>
      <c r="AR32" s="17">
        <f>IFERROR(N32/AC32, "N.A.")</f>
        <v>5984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860860</v>
      </c>
      <c r="I39" s="2"/>
      <c r="J39" s="2"/>
      <c r="K39" s="2"/>
      <c r="L39" s="1">
        <f t="shared" ref="L39:M42" si="26">B39+D39+F39+H39+J39</f>
        <v>860860</v>
      </c>
      <c r="M39" s="12">
        <f t="shared" si="26"/>
        <v>0</v>
      </c>
      <c r="N39" s="13">
        <f>L39+M39</f>
        <v>860860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286</v>
      </c>
      <c r="X39" s="2">
        <v>0</v>
      </c>
      <c r="Y39" s="2">
        <v>0</v>
      </c>
      <c r="Z39" s="2">
        <v>0</v>
      </c>
      <c r="AA39" s="1">
        <f t="shared" ref="AA39:AB42" si="27">Q39+S39+U39+W39+Y39</f>
        <v>286</v>
      </c>
      <c r="AB39" s="12">
        <f t="shared" si="27"/>
        <v>0</v>
      </c>
      <c r="AC39" s="13">
        <f>AA39+AB39</f>
        <v>286</v>
      </c>
      <c r="AE39" s="3" t="s">
        <v>12</v>
      </c>
      <c r="AF39" s="2" t="str">
        <f t="shared" ref="AF39:AR42" si="28">IFERROR(B39/Q39, "N.A.")</f>
        <v>N.A.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 t="str">
        <f t="shared" si="28"/>
        <v>N.A.</v>
      </c>
      <c r="AK39" s="2" t="str">
        <f t="shared" si="28"/>
        <v>N.A.</v>
      </c>
      <c r="AL39" s="2">
        <f t="shared" si="28"/>
        <v>3010</v>
      </c>
      <c r="AM39" s="2" t="str">
        <f t="shared" si="28"/>
        <v>N.A.</v>
      </c>
      <c r="AN39" s="2" t="str">
        <f t="shared" si="28"/>
        <v>N.A.</v>
      </c>
      <c r="AO39" s="2" t="str">
        <f t="shared" si="28"/>
        <v>N.A.</v>
      </c>
      <c r="AP39" s="15">
        <f t="shared" si="28"/>
        <v>3010</v>
      </c>
      <c r="AQ39" s="16" t="str">
        <f t="shared" si="28"/>
        <v>N.A.</v>
      </c>
      <c r="AR39" s="13">
        <f t="shared" si="28"/>
        <v>3010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6"/>
        <v>0</v>
      </c>
      <c r="M40" s="12">
        <f t="shared" si="26"/>
        <v>0</v>
      </c>
      <c r="N40" s="13">
        <f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0</v>
      </c>
      <c r="AB40" s="12">
        <f t="shared" si="27"/>
        <v>0</v>
      </c>
      <c r="AC40" s="13">
        <f>AA40+AB40</f>
        <v>0</v>
      </c>
      <c r="AE40" s="3" t="s">
        <v>13</v>
      </c>
      <c r="AF40" s="2" t="str">
        <f t="shared" si="28"/>
        <v>N.A.</v>
      </c>
      <c r="AG40" s="2" t="str">
        <f t="shared" si="28"/>
        <v>N.A.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 t="str">
        <f t="shared" si="28"/>
        <v>N.A.</v>
      </c>
      <c r="AQ40" s="16" t="str">
        <f t="shared" si="28"/>
        <v>N.A.</v>
      </c>
      <c r="AR40" s="13" t="str">
        <f t="shared" si="28"/>
        <v>N.A.</v>
      </c>
    </row>
    <row r="41" spans="1:44" ht="15" customHeight="1" thickBot="1" x14ac:dyDescent="0.3">
      <c r="A41" s="3" t="s">
        <v>14</v>
      </c>
      <c r="B41" s="2">
        <v>6992700</v>
      </c>
      <c r="C41" s="2">
        <v>6303726</v>
      </c>
      <c r="D41" s="2"/>
      <c r="E41" s="2"/>
      <c r="F41" s="2"/>
      <c r="G41" s="2"/>
      <c r="H41" s="2"/>
      <c r="I41" s="2">
        <v>7699120.0000000009</v>
      </c>
      <c r="J41" s="2"/>
      <c r="K41" s="2"/>
      <c r="L41" s="1">
        <f t="shared" si="26"/>
        <v>6992700</v>
      </c>
      <c r="M41" s="12">
        <f t="shared" si="26"/>
        <v>14002846</v>
      </c>
      <c r="N41" s="13">
        <f>L41+M41</f>
        <v>20995546</v>
      </c>
      <c r="P41" s="3" t="s">
        <v>14</v>
      </c>
      <c r="Q41" s="2">
        <v>1716</v>
      </c>
      <c r="R41" s="2">
        <v>1430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858</v>
      </c>
      <c r="Y41" s="2">
        <v>0</v>
      </c>
      <c r="Z41" s="2">
        <v>0</v>
      </c>
      <c r="AA41" s="1">
        <f t="shared" si="27"/>
        <v>1716</v>
      </c>
      <c r="AB41" s="12">
        <f t="shared" si="27"/>
        <v>2288</v>
      </c>
      <c r="AC41" s="13">
        <f>AA41+AB41</f>
        <v>4004</v>
      </c>
      <c r="AE41" s="3" t="s">
        <v>14</v>
      </c>
      <c r="AF41" s="2">
        <f t="shared" si="28"/>
        <v>4075</v>
      </c>
      <c r="AG41" s="2">
        <f t="shared" si="28"/>
        <v>4408.2</v>
      </c>
      <c r="AH41" s="2" t="str">
        <f t="shared" si="28"/>
        <v>N.A.</v>
      </c>
      <c r="AI41" s="2" t="str">
        <f t="shared" si="28"/>
        <v>N.A.</v>
      </c>
      <c r="AJ41" s="2" t="str">
        <f t="shared" si="28"/>
        <v>N.A.</v>
      </c>
      <c r="AK41" s="2" t="str">
        <f t="shared" si="28"/>
        <v>N.A.</v>
      </c>
      <c r="AL41" s="2" t="str">
        <f t="shared" si="28"/>
        <v>N.A.</v>
      </c>
      <c r="AM41" s="2">
        <f t="shared" si="28"/>
        <v>8973.3333333333339</v>
      </c>
      <c r="AN41" s="2" t="str">
        <f t="shared" si="28"/>
        <v>N.A.</v>
      </c>
      <c r="AO41" s="2" t="str">
        <f t="shared" si="28"/>
        <v>N.A.</v>
      </c>
      <c r="AP41" s="15">
        <f t="shared" si="28"/>
        <v>4075</v>
      </c>
      <c r="AQ41" s="16">
        <f t="shared" si="28"/>
        <v>6120.125</v>
      </c>
      <c r="AR41" s="13">
        <f t="shared" si="28"/>
        <v>5243.6428571428569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6"/>
        <v>0</v>
      </c>
      <c r="M42" s="12">
        <f t="shared" si="26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7"/>
        <v>0</v>
      </c>
      <c r="AB42" s="12">
        <f t="shared" si="27"/>
        <v>0</v>
      </c>
      <c r="AC42" s="13">
        <f>AA42+AB42</f>
        <v>0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 t="str">
        <f t="shared" si="28"/>
        <v>N.A.</v>
      </c>
      <c r="AM42" s="2" t="str">
        <f t="shared" si="28"/>
        <v>N.A.</v>
      </c>
      <c r="AN42" s="2" t="str">
        <f t="shared" si="28"/>
        <v>N.A.</v>
      </c>
      <c r="AO42" s="2" t="str">
        <f t="shared" si="28"/>
        <v>N.A.</v>
      </c>
      <c r="AP42" s="15" t="str">
        <f t="shared" si="28"/>
        <v>N.A.</v>
      </c>
      <c r="AQ42" s="16" t="str">
        <f t="shared" si="28"/>
        <v>N.A.</v>
      </c>
      <c r="AR42" s="13" t="str">
        <f t="shared" si="28"/>
        <v>N.A.</v>
      </c>
    </row>
    <row r="43" spans="1:44" ht="15" customHeight="1" thickBot="1" x14ac:dyDescent="0.3">
      <c r="A43" s="4" t="s">
        <v>16</v>
      </c>
      <c r="B43" s="2">
        <f t="shared" ref="B43:K43" si="29">SUM(B39:B42)</f>
        <v>6992700</v>
      </c>
      <c r="C43" s="2">
        <f t="shared" si="29"/>
        <v>6303726</v>
      </c>
      <c r="D43" s="2">
        <f t="shared" si="29"/>
        <v>0</v>
      </c>
      <c r="E43" s="2">
        <f t="shared" si="29"/>
        <v>0</v>
      </c>
      <c r="F43" s="2">
        <f t="shared" si="29"/>
        <v>0</v>
      </c>
      <c r="G43" s="2">
        <f t="shared" si="29"/>
        <v>0</v>
      </c>
      <c r="H43" s="2">
        <f t="shared" si="29"/>
        <v>860860</v>
      </c>
      <c r="I43" s="2">
        <f t="shared" si="29"/>
        <v>7699120.0000000009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7853560</v>
      </c>
      <c r="M43" s="12">
        <f t="shared" ref="M43" si="31">C43+E43+G43+I43+K43</f>
        <v>14002846</v>
      </c>
      <c r="N43" s="18">
        <f>L43+M43</f>
        <v>21856406</v>
      </c>
      <c r="P43" s="4" t="s">
        <v>16</v>
      </c>
      <c r="Q43" s="2">
        <f t="shared" ref="Q43:Z43" si="32">SUM(Q39:Q42)</f>
        <v>1716</v>
      </c>
      <c r="R43" s="2">
        <f t="shared" si="32"/>
        <v>1430</v>
      </c>
      <c r="S43" s="2">
        <f t="shared" si="32"/>
        <v>0</v>
      </c>
      <c r="T43" s="2">
        <f t="shared" si="32"/>
        <v>0</v>
      </c>
      <c r="U43" s="2">
        <f t="shared" si="32"/>
        <v>0</v>
      </c>
      <c r="V43" s="2">
        <f t="shared" si="32"/>
        <v>0</v>
      </c>
      <c r="W43" s="2">
        <f t="shared" si="32"/>
        <v>286</v>
      </c>
      <c r="X43" s="2">
        <f t="shared" si="32"/>
        <v>858</v>
      </c>
      <c r="Y43" s="2">
        <f t="shared" si="32"/>
        <v>0</v>
      </c>
      <c r="Z43" s="2">
        <f t="shared" si="32"/>
        <v>0</v>
      </c>
      <c r="AA43" s="1">
        <f t="shared" ref="AA43" si="33">Q43+S43+U43+W43+Y43</f>
        <v>2002</v>
      </c>
      <c r="AB43" s="12">
        <f t="shared" ref="AB43" si="34">R43+T43+V43+X43+Z43</f>
        <v>2288</v>
      </c>
      <c r="AC43" s="18">
        <f>AA43+AB43</f>
        <v>4290</v>
      </c>
      <c r="AE43" s="4" t="s">
        <v>16</v>
      </c>
      <c r="AF43" s="2">
        <f t="shared" ref="AF43:AO43" si="35">IFERROR(B43/Q43, "N.A.")</f>
        <v>4075</v>
      </c>
      <c r="AG43" s="2">
        <f t="shared" si="35"/>
        <v>4408.2</v>
      </c>
      <c r="AH43" s="2" t="str">
        <f t="shared" si="35"/>
        <v>N.A.</v>
      </c>
      <c r="AI43" s="2" t="str">
        <f t="shared" si="35"/>
        <v>N.A.</v>
      </c>
      <c r="AJ43" s="2" t="str">
        <f t="shared" si="35"/>
        <v>N.A.</v>
      </c>
      <c r="AK43" s="2" t="str">
        <f t="shared" si="35"/>
        <v>N.A.</v>
      </c>
      <c r="AL43" s="2">
        <f t="shared" si="35"/>
        <v>3010</v>
      </c>
      <c r="AM43" s="2">
        <f t="shared" si="35"/>
        <v>8973.3333333333339</v>
      </c>
      <c r="AN43" s="2" t="str">
        <f t="shared" si="35"/>
        <v>N.A.</v>
      </c>
      <c r="AO43" s="2" t="str">
        <f t="shared" si="35"/>
        <v>N.A.</v>
      </c>
      <c r="AP43" s="15">
        <f t="shared" ref="AP43" si="36">IFERROR(L43/AA43, "N.A.")</f>
        <v>3922.8571428571427</v>
      </c>
      <c r="AQ43" s="16">
        <f t="shared" ref="AQ43" si="37">IFERROR(M43/AB43, "N.A.")</f>
        <v>6120.125</v>
      </c>
      <c r="AR43" s="13">
        <f t="shared" ref="AR43" si="38">IFERROR(N43/AC43, "N.A.")</f>
        <v>5094.7333333333336</v>
      </c>
    </row>
    <row r="44" spans="1:44" ht="15" customHeight="1" thickBot="1" x14ac:dyDescent="0.3">
      <c r="A44" s="5" t="s">
        <v>0</v>
      </c>
      <c r="B44" s="48">
        <f>B43+C43</f>
        <v>13296426</v>
      </c>
      <c r="C44" s="49"/>
      <c r="D44" s="48">
        <f>D43+E43</f>
        <v>0</v>
      </c>
      <c r="E44" s="49"/>
      <c r="F44" s="48">
        <f>F43+G43</f>
        <v>0</v>
      </c>
      <c r="G44" s="49"/>
      <c r="H44" s="48">
        <f>H43+I43</f>
        <v>8559980</v>
      </c>
      <c r="I44" s="49"/>
      <c r="J44" s="48">
        <f>J43+K43</f>
        <v>0</v>
      </c>
      <c r="K44" s="49"/>
      <c r="L44" s="48">
        <f>L43+M43</f>
        <v>21856406</v>
      </c>
      <c r="M44" s="50"/>
      <c r="N44" s="19">
        <f>B44+D44+F44+H44+J44</f>
        <v>21856406</v>
      </c>
      <c r="P44" s="5" t="s">
        <v>0</v>
      </c>
      <c r="Q44" s="48">
        <f>Q43+R43</f>
        <v>3146</v>
      </c>
      <c r="R44" s="49"/>
      <c r="S44" s="48">
        <f>S43+T43</f>
        <v>0</v>
      </c>
      <c r="T44" s="49"/>
      <c r="U44" s="48">
        <f>U43+V43</f>
        <v>0</v>
      </c>
      <c r="V44" s="49"/>
      <c r="W44" s="48">
        <f>W43+X43</f>
        <v>1144</v>
      </c>
      <c r="X44" s="49"/>
      <c r="Y44" s="48">
        <f>Y43+Z43</f>
        <v>0</v>
      </c>
      <c r="Z44" s="49"/>
      <c r="AA44" s="48">
        <f>AA43+AB43</f>
        <v>4290</v>
      </c>
      <c r="AB44" s="50"/>
      <c r="AC44" s="19">
        <f>Q44+S44+U44+W44+Y44</f>
        <v>4290</v>
      </c>
      <c r="AE44" s="5" t="s">
        <v>0</v>
      </c>
      <c r="AF44" s="28">
        <f>IFERROR(B44/Q44,"N.A.")</f>
        <v>4226.454545454545</v>
      </c>
      <c r="AG44" s="29"/>
      <c r="AH44" s="28" t="str">
        <f>IFERROR(D44/S44,"N.A.")</f>
        <v>N.A.</v>
      </c>
      <c r="AI44" s="29"/>
      <c r="AJ44" s="28" t="str">
        <f>IFERROR(F44/U44,"N.A.")</f>
        <v>N.A.</v>
      </c>
      <c r="AK44" s="29"/>
      <c r="AL44" s="28">
        <f>IFERROR(H44/W44,"N.A.")</f>
        <v>7482.5</v>
      </c>
      <c r="AM44" s="29"/>
      <c r="AN44" s="28" t="str">
        <f>IFERROR(J44/Y44,"N.A.")</f>
        <v>N.A.</v>
      </c>
      <c r="AO44" s="29"/>
      <c r="AP44" s="28">
        <f>IFERROR(L44/AA44,"N.A.")</f>
        <v>5094.7333333333336</v>
      </c>
      <c r="AQ44" s="29"/>
      <c r="AR44" s="17">
        <f>IFERROR(N44/AC44, "N.A.")</f>
        <v>5094.7333333333336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37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37633528.000000007</v>
      </c>
      <c r="C15" s="2"/>
      <c r="D15" s="2">
        <v>16910551.000000004</v>
      </c>
      <c r="E15" s="2"/>
      <c r="F15" s="2">
        <v>22377790.000000004</v>
      </c>
      <c r="G15" s="2"/>
      <c r="H15" s="2">
        <v>51251333.000000015</v>
      </c>
      <c r="I15" s="2"/>
      <c r="J15" s="2">
        <v>0</v>
      </c>
      <c r="K15" s="2"/>
      <c r="L15" s="1">
        <f t="shared" ref="L15:M18" si="0">B15+D15+F15+H15+J15</f>
        <v>128173202.00000003</v>
      </c>
      <c r="M15" s="12">
        <f t="shared" si="0"/>
        <v>0</v>
      </c>
      <c r="N15" s="13">
        <f>L15+M15</f>
        <v>128173202.00000003</v>
      </c>
      <c r="P15" s="3" t="s">
        <v>12</v>
      </c>
      <c r="Q15" s="2">
        <v>9847</v>
      </c>
      <c r="R15" s="2">
        <v>0</v>
      </c>
      <c r="S15" s="2">
        <v>4297</v>
      </c>
      <c r="T15" s="2">
        <v>0</v>
      </c>
      <c r="U15" s="2">
        <v>3822</v>
      </c>
      <c r="V15" s="2">
        <v>0</v>
      </c>
      <c r="W15" s="2">
        <v>22526</v>
      </c>
      <c r="X15" s="2">
        <v>0</v>
      </c>
      <c r="Y15" s="2">
        <v>3431</v>
      </c>
      <c r="Z15" s="2">
        <v>0</v>
      </c>
      <c r="AA15" s="1">
        <f t="shared" ref="AA15:AB18" si="1">Q15+S15+U15+W15+Y15</f>
        <v>43923</v>
      </c>
      <c r="AB15" s="12">
        <f t="shared" si="1"/>
        <v>0</v>
      </c>
      <c r="AC15" s="13">
        <f>AA15+AB15</f>
        <v>43923</v>
      </c>
      <c r="AE15" s="3" t="s">
        <v>12</v>
      </c>
      <c r="AF15" s="2">
        <f t="shared" ref="AF15:AR18" si="2">IFERROR(B15/Q15, "N.A.")</f>
        <v>3821.826749263736</v>
      </c>
      <c r="AG15" s="2" t="str">
        <f t="shared" si="2"/>
        <v>N.A.</v>
      </c>
      <c r="AH15" s="2">
        <f t="shared" si="2"/>
        <v>3935.4319292529681</v>
      </c>
      <c r="AI15" s="2" t="str">
        <f t="shared" si="2"/>
        <v>N.A.</v>
      </c>
      <c r="AJ15" s="2">
        <f t="shared" si="2"/>
        <v>5854.9947671376249</v>
      </c>
      <c r="AK15" s="2" t="str">
        <f t="shared" si="2"/>
        <v>N.A.</v>
      </c>
      <c r="AL15" s="2">
        <f t="shared" si="2"/>
        <v>2275.2078931013057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2918.1340527741736</v>
      </c>
      <c r="AQ15" s="16" t="str">
        <f t="shared" si="2"/>
        <v>N.A.</v>
      </c>
      <c r="AR15" s="13">
        <f t="shared" si="2"/>
        <v>2918.1340527741736</v>
      </c>
    </row>
    <row r="16" spans="1:44" ht="15" customHeight="1" thickBot="1" x14ac:dyDescent="0.3">
      <c r="A16" s="3" t="s">
        <v>13</v>
      </c>
      <c r="B16" s="2">
        <v>11253382</v>
      </c>
      <c r="C16" s="2">
        <v>1904560</v>
      </c>
      <c r="D16" s="2">
        <v>500305</v>
      </c>
      <c r="E16" s="2"/>
      <c r="F16" s="2"/>
      <c r="G16" s="2"/>
      <c r="H16" s="2"/>
      <c r="I16" s="2"/>
      <c r="J16" s="2"/>
      <c r="K16" s="2"/>
      <c r="L16" s="1">
        <f t="shared" si="0"/>
        <v>11753687</v>
      </c>
      <c r="M16" s="12">
        <f t="shared" si="0"/>
        <v>1904560</v>
      </c>
      <c r="N16" s="13">
        <f>L16+M16</f>
        <v>13658247</v>
      </c>
      <c r="P16" s="3" t="s">
        <v>13</v>
      </c>
      <c r="Q16" s="2">
        <v>5813</v>
      </c>
      <c r="R16" s="2">
        <v>819</v>
      </c>
      <c r="S16" s="2">
        <v>342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6155</v>
      </c>
      <c r="AB16" s="12">
        <f t="shared" si="1"/>
        <v>819</v>
      </c>
      <c r="AC16" s="13">
        <f>AA16+AB16</f>
        <v>6974</v>
      </c>
      <c r="AE16" s="3" t="s">
        <v>13</v>
      </c>
      <c r="AF16" s="2">
        <f t="shared" si="2"/>
        <v>1935.8991914674007</v>
      </c>
      <c r="AG16" s="2">
        <f t="shared" si="2"/>
        <v>2325.4700854700855</v>
      </c>
      <c r="AH16" s="2">
        <f t="shared" si="2"/>
        <v>1462.8801169590643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1909.6160844841593</v>
      </c>
      <c r="AQ16" s="16">
        <f t="shared" si="2"/>
        <v>2325.4700854700855</v>
      </c>
      <c r="AR16" s="13">
        <f t="shared" si="2"/>
        <v>1958.452394608546</v>
      </c>
    </row>
    <row r="17" spans="1:44" ht="15" customHeight="1" thickBot="1" x14ac:dyDescent="0.3">
      <c r="A17" s="3" t="s">
        <v>14</v>
      </c>
      <c r="B17" s="2">
        <v>47762532.000000007</v>
      </c>
      <c r="C17" s="2">
        <v>406531382.00000018</v>
      </c>
      <c r="D17" s="2">
        <v>17749541.000000004</v>
      </c>
      <c r="E17" s="2">
        <v>6070180</v>
      </c>
      <c r="F17" s="2"/>
      <c r="G17" s="2">
        <v>26809810.000000004</v>
      </c>
      <c r="H17" s="2"/>
      <c r="I17" s="2">
        <v>23367554.000000007</v>
      </c>
      <c r="J17" s="2">
        <v>0</v>
      </c>
      <c r="K17" s="2"/>
      <c r="L17" s="1">
        <f t="shared" si="0"/>
        <v>65512073.000000015</v>
      </c>
      <c r="M17" s="12">
        <f t="shared" si="0"/>
        <v>462778926.00000018</v>
      </c>
      <c r="N17" s="13">
        <f>L17+M17</f>
        <v>528290999.00000018</v>
      </c>
      <c r="P17" s="3" t="s">
        <v>14</v>
      </c>
      <c r="Q17" s="2">
        <v>17181</v>
      </c>
      <c r="R17" s="2">
        <v>65935</v>
      </c>
      <c r="S17" s="2">
        <v>3580</v>
      </c>
      <c r="T17" s="2">
        <v>796</v>
      </c>
      <c r="U17" s="2">
        <v>0</v>
      </c>
      <c r="V17" s="2">
        <v>4486</v>
      </c>
      <c r="W17" s="2">
        <v>0</v>
      </c>
      <c r="X17" s="2">
        <v>4830</v>
      </c>
      <c r="Y17" s="2">
        <v>6260</v>
      </c>
      <c r="Z17" s="2">
        <v>0</v>
      </c>
      <c r="AA17" s="1">
        <f t="shared" si="1"/>
        <v>27021</v>
      </c>
      <c r="AB17" s="12">
        <f t="shared" si="1"/>
        <v>76047</v>
      </c>
      <c r="AC17" s="13">
        <f>AA17+AB17</f>
        <v>103068</v>
      </c>
      <c r="AE17" s="3" t="s">
        <v>14</v>
      </c>
      <c r="AF17" s="2">
        <f t="shared" si="2"/>
        <v>2779.9622839182821</v>
      </c>
      <c r="AG17" s="2">
        <f t="shared" si="2"/>
        <v>6165.6386137863074</v>
      </c>
      <c r="AH17" s="2">
        <f t="shared" si="2"/>
        <v>4957.972346368716</v>
      </c>
      <c r="AI17" s="2">
        <f t="shared" si="2"/>
        <v>7625.854271356784</v>
      </c>
      <c r="AJ17" s="2" t="str">
        <f t="shared" si="2"/>
        <v>N.A.</v>
      </c>
      <c r="AK17" s="2">
        <f t="shared" si="2"/>
        <v>5976.3285777975934</v>
      </c>
      <c r="AL17" s="2" t="str">
        <f t="shared" si="2"/>
        <v>N.A.</v>
      </c>
      <c r="AM17" s="2">
        <f t="shared" si="2"/>
        <v>4838.0028985507261</v>
      </c>
      <c r="AN17" s="2">
        <f t="shared" si="2"/>
        <v>0</v>
      </c>
      <c r="AO17" s="2" t="str">
        <f t="shared" si="2"/>
        <v>N.A.</v>
      </c>
      <c r="AP17" s="15">
        <f t="shared" si="2"/>
        <v>2424.4873616816558</v>
      </c>
      <c r="AQ17" s="16">
        <f t="shared" si="2"/>
        <v>6085.4330348337235</v>
      </c>
      <c r="AR17" s="13">
        <f t="shared" si="2"/>
        <v>5125.6548977374177</v>
      </c>
    </row>
    <row r="18" spans="1:44" ht="15" customHeight="1" thickBot="1" x14ac:dyDescent="0.3">
      <c r="A18" s="3" t="s">
        <v>15</v>
      </c>
      <c r="B18" s="2">
        <v>5264975.9999999991</v>
      </c>
      <c r="C18" s="2">
        <v>647934.00000000012</v>
      </c>
      <c r="D18" s="2">
        <v>841510</v>
      </c>
      <c r="E18" s="2">
        <v>286380</v>
      </c>
      <c r="F18" s="2"/>
      <c r="G18" s="2">
        <v>10301948.000000002</v>
      </c>
      <c r="H18" s="2">
        <v>9100160.0000000019</v>
      </c>
      <c r="I18" s="2"/>
      <c r="J18" s="2">
        <v>0</v>
      </c>
      <c r="K18" s="2"/>
      <c r="L18" s="1">
        <f t="shared" si="0"/>
        <v>15206646</v>
      </c>
      <c r="M18" s="12">
        <f t="shared" si="0"/>
        <v>11236262.000000002</v>
      </c>
      <c r="N18" s="13">
        <f>L18+M18</f>
        <v>26442908</v>
      </c>
      <c r="P18" s="3" t="s">
        <v>15</v>
      </c>
      <c r="Q18" s="2">
        <v>2806</v>
      </c>
      <c r="R18" s="2">
        <v>265</v>
      </c>
      <c r="S18" s="2">
        <v>283</v>
      </c>
      <c r="T18" s="2">
        <v>74</v>
      </c>
      <c r="U18" s="2">
        <v>0</v>
      </c>
      <c r="V18" s="2">
        <v>1379</v>
      </c>
      <c r="W18" s="2">
        <v>5243</v>
      </c>
      <c r="X18" s="2">
        <v>0</v>
      </c>
      <c r="Y18" s="2">
        <v>3585</v>
      </c>
      <c r="Z18" s="2">
        <v>0</v>
      </c>
      <c r="AA18" s="1">
        <f t="shared" si="1"/>
        <v>11917</v>
      </c>
      <c r="AB18" s="12">
        <f t="shared" si="1"/>
        <v>1718</v>
      </c>
      <c r="AC18" s="18">
        <f>AA18+AB18</f>
        <v>13635</v>
      </c>
      <c r="AE18" s="3" t="s">
        <v>15</v>
      </c>
      <c r="AF18" s="2">
        <f t="shared" si="2"/>
        <v>1876.3278688524588</v>
      </c>
      <c r="AG18" s="2">
        <f t="shared" si="2"/>
        <v>2445.0339622641513</v>
      </c>
      <c r="AH18" s="2">
        <f t="shared" si="2"/>
        <v>2973.5335689045937</v>
      </c>
      <c r="AI18" s="2">
        <f t="shared" si="2"/>
        <v>3870</v>
      </c>
      <c r="AJ18" s="2" t="str">
        <f t="shared" si="2"/>
        <v>N.A.</v>
      </c>
      <c r="AK18" s="2">
        <f t="shared" si="2"/>
        <v>7470.5931834662815</v>
      </c>
      <c r="AL18" s="2">
        <f t="shared" si="2"/>
        <v>1735.6780469197029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1276.0464882101201</v>
      </c>
      <c r="AQ18" s="16">
        <f t="shared" si="2"/>
        <v>6540.3154831199081</v>
      </c>
      <c r="AR18" s="13">
        <f t="shared" si="2"/>
        <v>1939.3405207187386</v>
      </c>
    </row>
    <row r="19" spans="1:44" ht="15" customHeight="1" thickBot="1" x14ac:dyDescent="0.3">
      <c r="A19" s="4" t="s">
        <v>16</v>
      </c>
      <c r="B19" s="2">
        <f t="shared" ref="B19:K19" si="3">SUM(B15:B18)</f>
        <v>101914418.00000001</v>
      </c>
      <c r="C19" s="2">
        <f t="shared" si="3"/>
        <v>409083876.00000018</v>
      </c>
      <c r="D19" s="2">
        <f t="shared" si="3"/>
        <v>36001907.000000007</v>
      </c>
      <c r="E19" s="2">
        <f t="shared" si="3"/>
        <v>6356560</v>
      </c>
      <c r="F19" s="2">
        <f t="shared" si="3"/>
        <v>22377790.000000004</v>
      </c>
      <c r="G19" s="2">
        <f t="shared" si="3"/>
        <v>37111758.000000007</v>
      </c>
      <c r="H19" s="2">
        <f t="shared" si="3"/>
        <v>60351493.000000015</v>
      </c>
      <c r="I19" s="2">
        <f t="shared" si="3"/>
        <v>23367554.000000007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220645608.00000006</v>
      </c>
      <c r="M19" s="12">
        <f t="shared" ref="M19" si="5">C19+E19+G19+I19+K19</f>
        <v>475919748.00000018</v>
      </c>
      <c r="N19" s="18">
        <f>L19+M19</f>
        <v>696565356.00000024</v>
      </c>
      <c r="P19" s="4" t="s">
        <v>16</v>
      </c>
      <c r="Q19" s="2">
        <f t="shared" ref="Q19:Z19" si="6">SUM(Q15:Q18)</f>
        <v>35647</v>
      </c>
      <c r="R19" s="2">
        <f t="shared" si="6"/>
        <v>67019</v>
      </c>
      <c r="S19" s="2">
        <f t="shared" si="6"/>
        <v>8502</v>
      </c>
      <c r="T19" s="2">
        <f t="shared" si="6"/>
        <v>870</v>
      </c>
      <c r="U19" s="2">
        <f t="shared" si="6"/>
        <v>3822</v>
      </c>
      <c r="V19" s="2">
        <f t="shared" si="6"/>
        <v>5865</v>
      </c>
      <c r="W19" s="2">
        <f t="shared" si="6"/>
        <v>27769</v>
      </c>
      <c r="X19" s="2">
        <f t="shared" si="6"/>
        <v>4830</v>
      </c>
      <c r="Y19" s="2">
        <f t="shared" si="6"/>
        <v>13276</v>
      </c>
      <c r="Z19" s="2">
        <f t="shared" si="6"/>
        <v>0</v>
      </c>
      <c r="AA19" s="1">
        <f t="shared" ref="AA19" si="7">Q19+S19+U19+W19+Y19</f>
        <v>89016</v>
      </c>
      <c r="AB19" s="12">
        <f t="shared" ref="AB19" si="8">R19+T19+V19+X19+Z19</f>
        <v>78584</v>
      </c>
      <c r="AC19" s="13">
        <f>AA19+AB19</f>
        <v>167600</v>
      </c>
      <c r="AE19" s="4" t="s">
        <v>16</v>
      </c>
      <c r="AF19" s="2">
        <f t="shared" ref="AF19:AO19" si="9">IFERROR(B19/Q19, "N.A.")</f>
        <v>2858.9900412376924</v>
      </c>
      <c r="AG19" s="2">
        <f t="shared" si="9"/>
        <v>6103.9985078858263</v>
      </c>
      <c r="AH19" s="2">
        <f t="shared" si="9"/>
        <v>4234.5221124441314</v>
      </c>
      <c r="AI19" s="2">
        <f t="shared" si="9"/>
        <v>7306.3908045977014</v>
      </c>
      <c r="AJ19" s="2">
        <f t="shared" si="9"/>
        <v>5854.9947671376249</v>
      </c>
      <c r="AK19" s="2">
        <f t="shared" si="9"/>
        <v>6327.6654731457811</v>
      </c>
      <c r="AL19" s="2">
        <f t="shared" si="9"/>
        <v>2173.34052360546</v>
      </c>
      <c r="AM19" s="2">
        <f t="shared" si="9"/>
        <v>4838.0028985507261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2478.7185225128073</v>
      </c>
      <c r="AQ19" s="16">
        <f t="shared" ref="AQ19" si="11">IFERROR(M19/AB19, "N.A.")</f>
        <v>6056.191438460758</v>
      </c>
      <c r="AR19" s="13">
        <f t="shared" ref="AR19" si="12">IFERROR(N19/AC19, "N.A.")</f>
        <v>4156.1178758949891</v>
      </c>
    </row>
    <row r="20" spans="1:44" ht="15" customHeight="1" thickBot="1" x14ac:dyDescent="0.3">
      <c r="A20" s="5" t="s">
        <v>0</v>
      </c>
      <c r="B20" s="48">
        <f>B19+C19</f>
        <v>510998294.00000018</v>
      </c>
      <c r="C20" s="49"/>
      <c r="D20" s="48">
        <f>D19+E19</f>
        <v>42358467.000000007</v>
      </c>
      <c r="E20" s="49"/>
      <c r="F20" s="48">
        <f>F19+G19</f>
        <v>59489548.000000015</v>
      </c>
      <c r="G20" s="49"/>
      <c r="H20" s="48">
        <f>H19+I19</f>
        <v>83719047.00000003</v>
      </c>
      <c r="I20" s="49"/>
      <c r="J20" s="48">
        <f>J19+K19</f>
        <v>0</v>
      </c>
      <c r="K20" s="49"/>
      <c r="L20" s="48">
        <f>L19+M19</f>
        <v>696565356.00000024</v>
      </c>
      <c r="M20" s="50"/>
      <c r="N20" s="19">
        <f>B20+D20+F20+H20+J20</f>
        <v>696565356.00000024</v>
      </c>
      <c r="P20" s="5" t="s">
        <v>0</v>
      </c>
      <c r="Q20" s="48">
        <f>Q19+R19</f>
        <v>102666</v>
      </c>
      <c r="R20" s="49"/>
      <c r="S20" s="48">
        <f>S19+T19</f>
        <v>9372</v>
      </c>
      <c r="T20" s="49"/>
      <c r="U20" s="48">
        <f>U19+V19</f>
        <v>9687</v>
      </c>
      <c r="V20" s="49"/>
      <c r="W20" s="48">
        <f>W19+X19</f>
        <v>32599</v>
      </c>
      <c r="X20" s="49"/>
      <c r="Y20" s="48">
        <f>Y19+Z19</f>
        <v>13276</v>
      </c>
      <c r="Z20" s="49"/>
      <c r="AA20" s="48">
        <f>AA19+AB19</f>
        <v>167600</v>
      </c>
      <c r="AB20" s="49"/>
      <c r="AC20" s="20">
        <f>Q20+S20+U20+W20+Y20</f>
        <v>167600</v>
      </c>
      <c r="AE20" s="5" t="s">
        <v>0</v>
      </c>
      <c r="AF20" s="28">
        <f>IFERROR(B20/Q20,"N.A.")</f>
        <v>4977.2884304443551</v>
      </c>
      <c r="AG20" s="29"/>
      <c r="AH20" s="28">
        <f>IFERROR(D20/S20,"N.A.")</f>
        <v>4519.6827784891175</v>
      </c>
      <c r="AI20" s="29"/>
      <c r="AJ20" s="28">
        <f>IFERROR(F20/U20,"N.A.")</f>
        <v>6141.1735315371134</v>
      </c>
      <c r="AK20" s="29"/>
      <c r="AL20" s="28">
        <f>IFERROR(H20/W20,"N.A.")</f>
        <v>2568.1477039172992</v>
      </c>
      <c r="AM20" s="29"/>
      <c r="AN20" s="28">
        <f>IFERROR(J20/Y20,"N.A.")</f>
        <v>0</v>
      </c>
      <c r="AO20" s="29"/>
      <c r="AP20" s="28">
        <f>IFERROR(L20/AA20,"N.A.")</f>
        <v>4156.1178758949891</v>
      </c>
      <c r="AQ20" s="29"/>
      <c r="AR20" s="17">
        <f>IFERROR(N20/AC20, "N.A.")</f>
        <v>4156.1178758949891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33535441.999999993</v>
      </c>
      <c r="C27" s="2"/>
      <c r="D27" s="2">
        <v>16910551.000000004</v>
      </c>
      <c r="E27" s="2"/>
      <c r="F27" s="2">
        <v>21115095</v>
      </c>
      <c r="G27" s="2"/>
      <c r="H27" s="2">
        <v>28838599.000000004</v>
      </c>
      <c r="I27" s="2"/>
      <c r="J27" s="2">
        <v>0</v>
      </c>
      <c r="K27" s="2"/>
      <c r="L27" s="1">
        <f t="shared" ref="L27:M30" si="13">B27+D27+F27+H27+J27</f>
        <v>100399687</v>
      </c>
      <c r="M27" s="12">
        <f t="shared" si="13"/>
        <v>0</v>
      </c>
      <c r="N27" s="13">
        <f>L27+M27</f>
        <v>100399687</v>
      </c>
      <c r="P27" s="3" t="s">
        <v>12</v>
      </c>
      <c r="Q27" s="2">
        <v>7810</v>
      </c>
      <c r="R27" s="2">
        <v>0</v>
      </c>
      <c r="S27" s="2">
        <v>4297</v>
      </c>
      <c r="T27" s="2">
        <v>0</v>
      </c>
      <c r="U27" s="2">
        <v>3254</v>
      </c>
      <c r="V27" s="2">
        <v>0</v>
      </c>
      <c r="W27" s="2">
        <v>8610</v>
      </c>
      <c r="X27" s="2">
        <v>0</v>
      </c>
      <c r="Y27" s="2">
        <v>1061</v>
      </c>
      <c r="Z27" s="2">
        <v>0</v>
      </c>
      <c r="AA27" s="1">
        <f t="shared" ref="AA27:AB30" si="14">Q27+S27+U27+W27+Y27</f>
        <v>25032</v>
      </c>
      <c r="AB27" s="12">
        <f t="shared" si="14"/>
        <v>0</v>
      </c>
      <c r="AC27" s="13">
        <f>AA27+AB27</f>
        <v>25032</v>
      </c>
      <c r="AE27" s="3" t="s">
        <v>12</v>
      </c>
      <c r="AF27" s="2">
        <f t="shared" ref="AF27:AR30" si="15">IFERROR(B27/Q27, "N.A.")</f>
        <v>4293.9106274007672</v>
      </c>
      <c r="AG27" s="2" t="str">
        <f t="shared" si="15"/>
        <v>N.A.</v>
      </c>
      <c r="AH27" s="2">
        <f t="shared" si="15"/>
        <v>3935.4319292529681</v>
      </c>
      <c r="AI27" s="2" t="str">
        <f t="shared" si="15"/>
        <v>N.A.</v>
      </c>
      <c r="AJ27" s="2">
        <f t="shared" si="15"/>
        <v>6488.9658881376763</v>
      </c>
      <c r="AK27" s="2" t="str">
        <f t="shared" si="15"/>
        <v>N.A.</v>
      </c>
      <c r="AL27" s="2">
        <f t="shared" si="15"/>
        <v>3349.430778164925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4010.8535874081176</v>
      </c>
      <c r="AQ27" s="16" t="str">
        <f t="shared" si="15"/>
        <v>N.A.</v>
      </c>
      <c r="AR27" s="13">
        <f t="shared" si="15"/>
        <v>4010.8535874081176</v>
      </c>
    </row>
    <row r="28" spans="1:44" ht="15" customHeight="1" thickBot="1" x14ac:dyDescent="0.3">
      <c r="A28" s="3" t="s">
        <v>13</v>
      </c>
      <c r="B28" s="2">
        <v>3518560.0000000005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3518560.0000000005</v>
      </c>
      <c r="M28" s="12">
        <f t="shared" si="13"/>
        <v>0</v>
      </c>
      <c r="N28" s="13">
        <f>L28+M28</f>
        <v>3518560.0000000005</v>
      </c>
      <c r="P28" s="3" t="s">
        <v>13</v>
      </c>
      <c r="Q28" s="2">
        <v>712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712</v>
      </c>
      <c r="AB28" s="12">
        <f t="shared" si="14"/>
        <v>0</v>
      </c>
      <c r="AC28" s="13">
        <f>AA28+AB28</f>
        <v>712</v>
      </c>
      <c r="AE28" s="3" t="s">
        <v>13</v>
      </c>
      <c r="AF28" s="2">
        <f t="shared" si="15"/>
        <v>4941.7977528089896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4941.7977528089896</v>
      </c>
      <c r="AQ28" s="16" t="str">
        <f t="shared" si="15"/>
        <v>N.A.</v>
      </c>
      <c r="AR28" s="13">
        <f t="shared" si="15"/>
        <v>4941.7977528089896</v>
      </c>
    </row>
    <row r="29" spans="1:44" ht="15" customHeight="1" thickBot="1" x14ac:dyDescent="0.3">
      <c r="A29" s="3" t="s">
        <v>14</v>
      </c>
      <c r="B29" s="2">
        <v>25615348.000000007</v>
      </c>
      <c r="C29" s="2">
        <v>260232686.99999991</v>
      </c>
      <c r="D29" s="2">
        <v>15421540.999999998</v>
      </c>
      <c r="E29" s="2">
        <v>6070180</v>
      </c>
      <c r="F29" s="2"/>
      <c r="G29" s="2">
        <v>14342070.000000004</v>
      </c>
      <c r="H29" s="2"/>
      <c r="I29" s="2">
        <v>17472150</v>
      </c>
      <c r="J29" s="2">
        <v>0</v>
      </c>
      <c r="K29" s="2"/>
      <c r="L29" s="1">
        <f t="shared" si="13"/>
        <v>41036889.000000007</v>
      </c>
      <c r="M29" s="12">
        <f t="shared" si="13"/>
        <v>298117086.99999994</v>
      </c>
      <c r="N29" s="13">
        <f>L29+M29</f>
        <v>339153975.99999994</v>
      </c>
      <c r="P29" s="3" t="s">
        <v>14</v>
      </c>
      <c r="Q29" s="2">
        <v>8610</v>
      </c>
      <c r="R29" s="2">
        <v>40020</v>
      </c>
      <c r="S29" s="2">
        <v>2593</v>
      </c>
      <c r="T29" s="2">
        <v>796</v>
      </c>
      <c r="U29" s="2">
        <v>0</v>
      </c>
      <c r="V29" s="2">
        <v>2705</v>
      </c>
      <c r="W29" s="2">
        <v>0</v>
      </c>
      <c r="X29" s="2">
        <v>2512</v>
      </c>
      <c r="Y29" s="2">
        <v>2585</v>
      </c>
      <c r="Z29" s="2">
        <v>0</v>
      </c>
      <c r="AA29" s="1">
        <f t="shared" si="14"/>
        <v>13788</v>
      </c>
      <c r="AB29" s="12">
        <f t="shared" si="14"/>
        <v>46033</v>
      </c>
      <c r="AC29" s="13">
        <f>AA29+AB29</f>
        <v>59821</v>
      </c>
      <c r="AE29" s="3" t="s">
        <v>14</v>
      </c>
      <c r="AF29" s="2">
        <f t="shared" si="15"/>
        <v>2975.0694541231137</v>
      </c>
      <c r="AG29" s="2">
        <f t="shared" si="15"/>
        <v>6502.5658920539709</v>
      </c>
      <c r="AH29" s="2">
        <f t="shared" si="15"/>
        <v>5947.3740840725022</v>
      </c>
      <c r="AI29" s="2">
        <f t="shared" si="15"/>
        <v>7625.854271356784</v>
      </c>
      <c r="AJ29" s="2" t="str">
        <f t="shared" si="15"/>
        <v>N.A.</v>
      </c>
      <c r="AK29" s="2">
        <f t="shared" si="15"/>
        <v>5302.0591497227369</v>
      </c>
      <c r="AL29" s="2" t="str">
        <f t="shared" si="15"/>
        <v>N.A.</v>
      </c>
      <c r="AM29" s="2">
        <f t="shared" si="15"/>
        <v>6955.4737261146493</v>
      </c>
      <c r="AN29" s="2">
        <f t="shared" si="15"/>
        <v>0</v>
      </c>
      <c r="AO29" s="2" t="str">
        <f t="shared" si="15"/>
        <v>N.A.</v>
      </c>
      <c r="AP29" s="15">
        <f t="shared" si="15"/>
        <v>2976.2756744995654</v>
      </c>
      <c r="AQ29" s="16">
        <f t="shared" si="15"/>
        <v>6476.1602980470516</v>
      </c>
      <c r="AR29" s="13">
        <f t="shared" si="15"/>
        <v>5669.4802159776655</v>
      </c>
    </row>
    <row r="30" spans="1:44" ht="15" customHeight="1" thickBot="1" x14ac:dyDescent="0.3">
      <c r="A30" s="3" t="s">
        <v>15</v>
      </c>
      <c r="B30" s="2">
        <v>5264975.9999999991</v>
      </c>
      <c r="C30" s="2">
        <v>479560.00000000006</v>
      </c>
      <c r="D30" s="2">
        <v>841510</v>
      </c>
      <c r="E30" s="2">
        <v>286380</v>
      </c>
      <c r="F30" s="2"/>
      <c r="G30" s="2">
        <v>10301948.000000002</v>
      </c>
      <c r="H30" s="2">
        <v>8943764</v>
      </c>
      <c r="I30" s="2"/>
      <c r="J30" s="2">
        <v>0</v>
      </c>
      <c r="K30" s="2"/>
      <c r="L30" s="1">
        <f t="shared" si="13"/>
        <v>15050250</v>
      </c>
      <c r="M30" s="12">
        <f t="shared" si="13"/>
        <v>11067888.000000002</v>
      </c>
      <c r="N30" s="13">
        <f>L30+M30</f>
        <v>26118138</v>
      </c>
      <c r="P30" s="3" t="s">
        <v>15</v>
      </c>
      <c r="Q30" s="2">
        <v>2806</v>
      </c>
      <c r="R30" s="2">
        <v>149</v>
      </c>
      <c r="S30" s="2">
        <v>283</v>
      </c>
      <c r="T30" s="2">
        <v>74</v>
      </c>
      <c r="U30" s="2">
        <v>0</v>
      </c>
      <c r="V30" s="2">
        <v>1379</v>
      </c>
      <c r="W30" s="2">
        <v>4454</v>
      </c>
      <c r="X30" s="2">
        <v>0</v>
      </c>
      <c r="Y30" s="2">
        <v>2331</v>
      </c>
      <c r="Z30" s="2">
        <v>0</v>
      </c>
      <c r="AA30" s="1">
        <f t="shared" si="14"/>
        <v>9874</v>
      </c>
      <c r="AB30" s="12">
        <f t="shared" si="14"/>
        <v>1602</v>
      </c>
      <c r="AC30" s="18">
        <f>AA30+AB30</f>
        <v>11476</v>
      </c>
      <c r="AE30" s="3" t="s">
        <v>15</v>
      </c>
      <c r="AF30" s="2">
        <f t="shared" si="15"/>
        <v>1876.3278688524588</v>
      </c>
      <c r="AG30" s="2">
        <f t="shared" si="15"/>
        <v>3218.5234899328862</v>
      </c>
      <c r="AH30" s="2">
        <f t="shared" si="15"/>
        <v>2973.5335689045937</v>
      </c>
      <c r="AI30" s="2">
        <f t="shared" si="15"/>
        <v>3870</v>
      </c>
      <c r="AJ30" s="2" t="str">
        <f t="shared" si="15"/>
        <v>N.A.</v>
      </c>
      <c r="AK30" s="2">
        <f t="shared" si="15"/>
        <v>7470.5931834662815</v>
      </c>
      <c r="AL30" s="2">
        <f t="shared" si="15"/>
        <v>2008.0296362819938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1524.2303018027142</v>
      </c>
      <c r="AQ30" s="16">
        <f t="shared" si="15"/>
        <v>6908.7940074906383</v>
      </c>
      <c r="AR30" s="13">
        <f t="shared" si="15"/>
        <v>2275.8921226908328</v>
      </c>
    </row>
    <row r="31" spans="1:44" ht="15" customHeight="1" thickBot="1" x14ac:dyDescent="0.3">
      <c r="A31" s="4" t="s">
        <v>16</v>
      </c>
      <c r="B31" s="2">
        <f t="shared" ref="B31:K31" si="16">SUM(B27:B30)</f>
        <v>67934326</v>
      </c>
      <c r="C31" s="2">
        <f t="shared" si="16"/>
        <v>260712246.99999991</v>
      </c>
      <c r="D31" s="2">
        <f t="shared" si="16"/>
        <v>33173602</v>
      </c>
      <c r="E31" s="2">
        <f t="shared" si="16"/>
        <v>6356560</v>
      </c>
      <c r="F31" s="2">
        <f t="shared" si="16"/>
        <v>21115095</v>
      </c>
      <c r="G31" s="2">
        <f t="shared" si="16"/>
        <v>24644018.000000007</v>
      </c>
      <c r="H31" s="2">
        <f t="shared" si="16"/>
        <v>37782363</v>
      </c>
      <c r="I31" s="2">
        <f t="shared" si="16"/>
        <v>17472150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160005386</v>
      </c>
      <c r="M31" s="12">
        <f t="shared" ref="M31" si="18">C31+E31+G31+I31+K31</f>
        <v>309184974.99999994</v>
      </c>
      <c r="N31" s="18">
        <f>L31+M31</f>
        <v>469190360.99999994</v>
      </c>
      <c r="P31" s="4" t="s">
        <v>16</v>
      </c>
      <c r="Q31" s="2">
        <f t="shared" ref="Q31:Z31" si="19">SUM(Q27:Q30)</f>
        <v>19938</v>
      </c>
      <c r="R31" s="2">
        <f t="shared" si="19"/>
        <v>40169</v>
      </c>
      <c r="S31" s="2">
        <f t="shared" si="19"/>
        <v>7173</v>
      </c>
      <c r="T31" s="2">
        <f t="shared" si="19"/>
        <v>870</v>
      </c>
      <c r="U31" s="2">
        <f t="shared" si="19"/>
        <v>3254</v>
      </c>
      <c r="V31" s="2">
        <f t="shared" si="19"/>
        <v>4084</v>
      </c>
      <c r="W31" s="2">
        <f t="shared" si="19"/>
        <v>13064</v>
      </c>
      <c r="X31" s="2">
        <f t="shared" si="19"/>
        <v>2512</v>
      </c>
      <c r="Y31" s="2">
        <f t="shared" si="19"/>
        <v>5977</v>
      </c>
      <c r="Z31" s="2">
        <f t="shared" si="19"/>
        <v>0</v>
      </c>
      <c r="AA31" s="1">
        <f t="shared" ref="AA31" si="20">Q31+S31+U31+W31+Y31</f>
        <v>49406</v>
      </c>
      <c r="AB31" s="12">
        <f t="shared" ref="AB31" si="21">R31+T31+V31+X31+Z31</f>
        <v>47635</v>
      </c>
      <c r="AC31" s="13">
        <f>AA31+AB31</f>
        <v>97041</v>
      </c>
      <c r="AE31" s="4" t="s">
        <v>16</v>
      </c>
      <c r="AF31" s="2">
        <f t="shared" ref="AF31:AO31" si="22">IFERROR(B31/Q31, "N.A.")</f>
        <v>3407.2788644798875</v>
      </c>
      <c r="AG31" s="2">
        <f t="shared" si="22"/>
        <v>6490.3843013268915</v>
      </c>
      <c r="AH31" s="2">
        <f t="shared" si="22"/>
        <v>4624.7876760072495</v>
      </c>
      <c r="AI31" s="2">
        <f t="shared" si="22"/>
        <v>7306.3908045977014</v>
      </c>
      <c r="AJ31" s="2">
        <f t="shared" si="22"/>
        <v>6488.9658881376763</v>
      </c>
      <c r="AK31" s="2">
        <f t="shared" si="22"/>
        <v>6034.2845249755164</v>
      </c>
      <c r="AL31" s="2">
        <f t="shared" si="22"/>
        <v>2892.0975964482545</v>
      </c>
      <c r="AM31" s="2">
        <f t="shared" si="22"/>
        <v>6955.4737261146493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3238.5820750516132</v>
      </c>
      <c r="AQ31" s="16">
        <f t="shared" ref="AQ31" si="24">IFERROR(M31/AB31, "N.A.")</f>
        <v>6490.7100871208131</v>
      </c>
      <c r="AR31" s="13">
        <f t="shared" ref="AR31" si="25">IFERROR(N31/AC31, "N.A.")</f>
        <v>4834.9703836522704</v>
      </c>
    </row>
    <row r="32" spans="1:44" ht="15" customHeight="1" thickBot="1" x14ac:dyDescent="0.3">
      <c r="A32" s="5" t="s">
        <v>0</v>
      </c>
      <c r="B32" s="48">
        <f>B31+C31</f>
        <v>328646572.99999988</v>
      </c>
      <c r="C32" s="49"/>
      <c r="D32" s="48">
        <f>D31+E31</f>
        <v>39530162</v>
      </c>
      <c r="E32" s="49"/>
      <c r="F32" s="48">
        <f>F31+G31</f>
        <v>45759113.000000007</v>
      </c>
      <c r="G32" s="49"/>
      <c r="H32" s="48">
        <f>H31+I31</f>
        <v>55254513</v>
      </c>
      <c r="I32" s="49"/>
      <c r="J32" s="48">
        <f>J31+K31</f>
        <v>0</v>
      </c>
      <c r="K32" s="49"/>
      <c r="L32" s="48">
        <f>L31+M31</f>
        <v>469190360.99999994</v>
      </c>
      <c r="M32" s="50"/>
      <c r="N32" s="19">
        <f>B32+D32+F32+H32+J32</f>
        <v>469190360.99999988</v>
      </c>
      <c r="P32" s="5" t="s">
        <v>0</v>
      </c>
      <c r="Q32" s="48">
        <f>Q31+R31</f>
        <v>60107</v>
      </c>
      <c r="R32" s="49"/>
      <c r="S32" s="48">
        <f>S31+T31</f>
        <v>8043</v>
      </c>
      <c r="T32" s="49"/>
      <c r="U32" s="48">
        <f>U31+V31</f>
        <v>7338</v>
      </c>
      <c r="V32" s="49"/>
      <c r="W32" s="48">
        <f>W31+X31</f>
        <v>15576</v>
      </c>
      <c r="X32" s="49"/>
      <c r="Y32" s="48">
        <f>Y31+Z31</f>
        <v>5977</v>
      </c>
      <c r="Z32" s="49"/>
      <c r="AA32" s="48">
        <f>AA31+AB31</f>
        <v>97041</v>
      </c>
      <c r="AB32" s="49"/>
      <c r="AC32" s="20">
        <f>Q32+S32+U32+W32+Y32</f>
        <v>97041</v>
      </c>
      <c r="AE32" s="5" t="s">
        <v>0</v>
      </c>
      <c r="AF32" s="28">
        <f>IFERROR(B32/Q32,"N.A.")</f>
        <v>5467.6921656379436</v>
      </c>
      <c r="AG32" s="29"/>
      <c r="AH32" s="28">
        <f>IFERROR(D32/S32,"N.A.")</f>
        <v>4914.8529155787637</v>
      </c>
      <c r="AI32" s="29"/>
      <c r="AJ32" s="28">
        <f>IFERROR(F32/U32,"N.A.")</f>
        <v>6235.9107386208789</v>
      </c>
      <c r="AK32" s="29"/>
      <c r="AL32" s="28">
        <f>IFERROR(H32/W32,"N.A.")</f>
        <v>3547.4135208012326</v>
      </c>
      <c r="AM32" s="29"/>
      <c r="AN32" s="28">
        <f>IFERROR(J32/Y32,"N.A.")</f>
        <v>0</v>
      </c>
      <c r="AO32" s="29"/>
      <c r="AP32" s="28">
        <f>IFERROR(L32/AA32,"N.A.")</f>
        <v>4834.9703836522704</v>
      </c>
      <c r="AQ32" s="29"/>
      <c r="AR32" s="17">
        <f>IFERROR(N32/AC32, "N.A.")</f>
        <v>4834.9703836522694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>
        <v>4098086</v>
      </c>
      <c r="C39" s="2"/>
      <c r="D39" s="2"/>
      <c r="E39" s="2"/>
      <c r="F39" s="2">
        <v>1262694.9999999998</v>
      </c>
      <c r="G39" s="2"/>
      <c r="H39" s="2">
        <v>22412734.000000004</v>
      </c>
      <c r="I39" s="2"/>
      <c r="J39" s="2">
        <v>0</v>
      </c>
      <c r="K39" s="2"/>
      <c r="L39" s="1">
        <f t="shared" ref="L39:M42" si="26">B39+D39+F39+H39+J39</f>
        <v>27773515.000000004</v>
      </c>
      <c r="M39" s="12">
        <f t="shared" si="26"/>
        <v>0</v>
      </c>
      <c r="N39" s="13">
        <f>L39+M39</f>
        <v>27773515.000000004</v>
      </c>
      <c r="P39" s="3" t="s">
        <v>12</v>
      </c>
      <c r="Q39" s="2">
        <v>2037</v>
      </c>
      <c r="R39" s="2">
        <v>0</v>
      </c>
      <c r="S39" s="2">
        <v>0</v>
      </c>
      <c r="T39" s="2">
        <v>0</v>
      </c>
      <c r="U39" s="2">
        <v>568</v>
      </c>
      <c r="V39" s="2">
        <v>0</v>
      </c>
      <c r="W39" s="2">
        <v>13916</v>
      </c>
      <c r="X39" s="2">
        <v>0</v>
      </c>
      <c r="Y39" s="2">
        <v>2370</v>
      </c>
      <c r="Z39" s="2">
        <v>0</v>
      </c>
      <c r="AA39" s="1">
        <f t="shared" ref="AA39:AB42" si="27">Q39+S39+U39+W39+Y39</f>
        <v>18891</v>
      </c>
      <c r="AB39" s="12">
        <f t="shared" si="27"/>
        <v>0</v>
      </c>
      <c r="AC39" s="13">
        <f>AA39+AB39</f>
        <v>18891</v>
      </c>
      <c r="AE39" s="3" t="s">
        <v>12</v>
      </c>
      <c r="AF39" s="2">
        <f t="shared" ref="AF39:AR42" si="28">IFERROR(B39/Q39, "N.A.")</f>
        <v>2011.8242513500245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>
        <f t="shared" si="28"/>
        <v>2223.0545774647885</v>
      </c>
      <c r="AK39" s="2" t="str">
        <f t="shared" si="28"/>
        <v>N.A.</v>
      </c>
      <c r="AL39" s="2">
        <f t="shared" si="28"/>
        <v>1610.5730094854846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1470.1982425493622</v>
      </c>
      <c r="AQ39" s="16" t="str">
        <f t="shared" si="28"/>
        <v>N.A.</v>
      </c>
      <c r="AR39" s="13">
        <f t="shared" si="28"/>
        <v>1470.1982425493622</v>
      </c>
    </row>
    <row r="40" spans="1:44" ht="15" customHeight="1" thickBot="1" x14ac:dyDescent="0.3">
      <c r="A40" s="3" t="s">
        <v>13</v>
      </c>
      <c r="B40" s="2">
        <v>7734821.9999999981</v>
      </c>
      <c r="C40" s="2">
        <v>1904560</v>
      </c>
      <c r="D40" s="2">
        <v>500305</v>
      </c>
      <c r="E40" s="2"/>
      <c r="F40" s="2"/>
      <c r="G40" s="2"/>
      <c r="H40" s="2"/>
      <c r="I40" s="2"/>
      <c r="J40" s="2"/>
      <c r="K40" s="2"/>
      <c r="L40" s="1">
        <f t="shared" si="26"/>
        <v>8235126.9999999981</v>
      </c>
      <c r="M40" s="12">
        <f t="shared" si="26"/>
        <v>1904560</v>
      </c>
      <c r="N40" s="13">
        <f>L40+M40</f>
        <v>10139686.999999998</v>
      </c>
      <c r="P40" s="3" t="s">
        <v>13</v>
      </c>
      <c r="Q40" s="2">
        <v>5101</v>
      </c>
      <c r="R40" s="2">
        <v>819</v>
      </c>
      <c r="S40" s="2">
        <v>342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5443</v>
      </c>
      <c r="AB40" s="12">
        <f t="shared" si="27"/>
        <v>819</v>
      </c>
      <c r="AC40" s="13">
        <f>AA40+AB40</f>
        <v>6262</v>
      </c>
      <c r="AE40" s="3" t="s">
        <v>13</v>
      </c>
      <c r="AF40" s="2">
        <f t="shared" si="28"/>
        <v>1516.3344442266218</v>
      </c>
      <c r="AG40" s="2">
        <f t="shared" si="28"/>
        <v>2325.4700854700855</v>
      </c>
      <c r="AH40" s="2">
        <f t="shared" si="28"/>
        <v>1462.8801169590643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1512.9757486680137</v>
      </c>
      <c r="AQ40" s="16">
        <f t="shared" si="28"/>
        <v>2325.4700854700855</v>
      </c>
      <c r="AR40" s="13">
        <f t="shared" si="28"/>
        <v>1619.2409773235386</v>
      </c>
    </row>
    <row r="41" spans="1:44" ht="15" customHeight="1" thickBot="1" x14ac:dyDescent="0.3">
      <c r="A41" s="3" t="s">
        <v>14</v>
      </c>
      <c r="B41" s="2">
        <v>22147184</v>
      </c>
      <c r="C41" s="2">
        <v>146298695</v>
      </c>
      <c r="D41" s="2">
        <v>2327999.9999999995</v>
      </c>
      <c r="E41" s="2"/>
      <c r="F41" s="2"/>
      <c r="G41" s="2">
        <v>12467739.999999996</v>
      </c>
      <c r="H41" s="2"/>
      <c r="I41" s="2">
        <v>5895404.0000000009</v>
      </c>
      <c r="J41" s="2">
        <v>0</v>
      </c>
      <c r="K41" s="2"/>
      <c r="L41" s="1">
        <f t="shared" si="26"/>
        <v>24475184</v>
      </c>
      <c r="M41" s="12">
        <f t="shared" si="26"/>
        <v>164661839</v>
      </c>
      <c r="N41" s="13">
        <f>L41+M41</f>
        <v>189137023</v>
      </c>
      <c r="P41" s="3" t="s">
        <v>14</v>
      </c>
      <c r="Q41" s="2">
        <v>8571</v>
      </c>
      <c r="R41" s="2">
        <v>25915</v>
      </c>
      <c r="S41" s="2">
        <v>987</v>
      </c>
      <c r="T41" s="2">
        <v>0</v>
      </c>
      <c r="U41" s="2">
        <v>0</v>
      </c>
      <c r="V41" s="2">
        <v>1781</v>
      </c>
      <c r="W41" s="2">
        <v>0</v>
      </c>
      <c r="X41" s="2">
        <v>2318</v>
      </c>
      <c r="Y41" s="2">
        <v>3675</v>
      </c>
      <c r="Z41" s="2">
        <v>0</v>
      </c>
      <c r="AA41" s="1">
        <f t="shared" si="27"/>
        <v>13233</v>
      </c>
      <c r="AB41" s="12">
        <f t="shared" si="27"/>
        <v>30014</v>
      </c>
      <c r="AC41" s="13">
        <f>AA41+AB41</f>
        <v>43247</v>
      </c>
      <c r="AE41" s="3" t="s">
        <v>14</v>
      </c>
      <c r="AF41" s="2">
        <f t="shared" si="28"/>
        <v>2583.9673316999183</v>
      </c>
      <c r="AG41" s="2">
        <f t="shared" si="28"/>
        <v>5645.3287671232874</v>
      </c>
      <c r="AH41" s="2">
        <f t="shared" si="28"/>
        <v>2358.6626139817627</v>
      </c>
      <c r="AI41" s="2" t="str">
        <f t="shared" si="28"/>
        <v>N.A.</v>
      </c>
      <c r="AJ41" s="2" t="str">
        <f t="shared" si="28"/>
        <v>N.A.</v>
      </c>
      <c r="AK41" s="2">
        <f t="shared" si="28"/>
        <v>7000.4154969118454</v>
      </c>
      <c r="AL41" s="2" t="str">
        <f t="shared" si="28"/>
        <v>N.A.</v>
      </c>
      <c r="AM41" s="2">
        <f t="shared" si="28"/>
        <v>2543.3149266609148</v>
      </c>
      <c r="AN41" s="2">
        <f t="shared" si="28"/>
        <v>0</v>
      </c>
      <c r="AO41" s="2" t="str">
        <f t="shared" si="28"/>
        <v>N.A.</v>
      </c>
      <c r="AP41" s="15">
        <f t="shared" si="28"/>
        <v>1849.5567142749187</v>
      </c>
      <c r="AQ41" s="16">
        <f t="shared" si="28"/>
        <v>5486.1677550476443</v>
      </c>
      <c r="AR41" s="13">
        <f t="shared" si="28"/>
        <v>4373.4137165583743</v>
      </c>
    </row>
    <row r="42" spans="1:44" ht="15" customHeight="1" thickBot="1" x14ac:dyDescent="0.3">
      <c r="A42" s="3" t="s">
        <v>15</v>
      </c>
      <c r="B42" s="2"/>
      <c r="C42" s="2">
        <v>168374</v>
      </c>
      <c r="D42" s="2"/>
      <c r="E42" s="2"/>
      <c r="F42" s="2"/>
      <c r="G42" s="2"/>
      <c r="H42" s="2">
        <v>156396</v>
      </c>
      <c r="I42" s="2"/>
      <c r="J42" s="2">
        <v>0</v>
      </c>
      <c r="K42" s="2"/>
      <c r="L42" s="1">
        <f t="shared" si="26"/>
        <v>156396</v>
      </c>
      <c r="M42" s="12">
        <f t="shared" si="26"/>
        <v>168374</v>
      </c>
      <c r="N42" s="13">
        <f>L42+M42</f>
        <v>324770</v>
      </c>
      <c r="P42" s="3" t="s">
        <v>15</v>
      </c>
      <c r="Q42" s="2">
        <v>0</v>
      </c>
      <c r="R42" s="2">
        <v>116</v>
      </c>
      <c r="S42" s="2">
        <v>0</v>
      </c>
      <c r="T42" s="2">
        <v>0</v>
      </c>
      <c r="U42" s="2">
        <v>0</v>
      </c>
      <c r="V42" s="2">
        <v>0</v>
      </c>
      <c r="W42" s="2">
        <v>789</v>
      </c>
      <c r="X42" s="2">
        <v>0</v>
      </c>
      <c r="Y42" s="2">
        <v>1254</v>
      </c>
      <c r="Z42" s="2">
        <v>0</v>
      </c>
      <c r="AA42" s="1">
        <f t="shared" si="27"/>
        <v>2043</v>
      </c>
      <c r="AB42" s="12">
        <f t="shared" si="27"/>
        <v>116</v>
      </c>
      <c r="AC42" s="13">
        <f>AA42+AB42</f>
        <v>2159</v>
      </c>
      <c r="AE42" s="3" t="s">
        <v>15</v>
      </c>
      <c r="AF42" s="2" t="str">
        <f t="shared" si="28"/>
        <v>N.A.</v>
      </c>
      <c r="AG42" s="2">
        <f t="shared" si="28"/>
        <v>1451.5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>
        <f t="shared" si="28"/>
        <v>198.22053231939162</v>
      </c>
      <c r="AM42" s="2" t="str">
        <f t="shared" si="28"/>
        <v>N.A.</v>
      </c>
      <c r="AN42" s="2">
        <f t="shared" si="28"/>
        <v>0</v>
      </c>
      <c r="AO42" s="2" t="str">
        <f t="shared" si="28"/>
        <v>N.A.</v>
      </c>
      <c r="AP42" s="15">
        <f t="shared" si="28"/>
        <v>76.552129221732741</v>
      </c>
      <c r="AQ42" s="16">
        <f t="shared" si="28"/>
        <v>1451.5</v>
      </c>
      <c r="AR42" s="13">
        <f t="shared" si="28"/>
        <v>150.42612320518759</v>
      </c>
    </row>
    <row r="43" spans="1:44" ht="15" customHeight="1" thickBot="1" x14ac:dyDescent="0.3">
      <c r="A43" s="4" t="s">
        <v>16</v>
      </c>
      <c r="B43" s="2">
        <f t="shared" ref="B43:K43" si="29">SUM(B39:B42)</f>
        <v>33980092</v>
      </c>
      <c r="C43" s="2">
        <f t="shared" si="29"/>
        <v>148371629</v>
      </c>
      <c r="D43" s="2">
        <f t="shared" si="29"/>
        <v>2828304.9999999995</v>
      </c>
      <c r="E43" s="2">
        <f t="shared" si="29"/>
        <v>0</v>
      </c>
      <c r="F43" s="2">
        <f t="shared" si="29"/>
        <v>1262694.9999999998</v>
      </c>
      <c r="G43" s="2">
        <f t="shared" si="29"/>
        <v>12467739.999999996</v>
      </c>
      <c r="H43" s="2">
        <f t="shared" si="29"/>
        <v>22569130.000000004</v>
      </c>
      <c r="I43" s="2">
        <f t="shared" si="29"/>
        <v>5895404.0000000009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60640222</v>
      </c>
      <c r="M43" s="12">
        <f t="shared" ref="M43" si="31">C43+E43+G43+I43+K43</f>
        <v>166734773</v>
      </c>
      <c r="N43" s="18">
        <f>L43+M43</f>
        <v>227374995</v>
      </c>
      <c r="P43" s="4" t="s">
        <v>16</v>
      </c>
      <c r="Q43" s="2">
        <f t="shared" ref="Q43:Z43" si="32">SUM(Q39:Q42)</f>
        <v>15709</v>
      </c>
      <c r="R43" s="2">
        <f t="shared" si="32"/>
        <v>26850</v>
      </c>
      <c r="S43" s="2">
        <f t="shared" si="32"/>
        <v>1329</v>
      </c>
      <c r="T43" s="2">
        <f t="shared" si="32"/>
        <v>0</v>
      </c>
      <c r="U43" s="2">
        <f t="shared" si="32"/>
        <v>568</v>
      </c>
      <c r="V43" s="2">
        <f t="shared" si="32"/>
        <v>1781</v>
      </c>
      <c r="W43" s="2">
        <f t="shared" si="32"/>
        <v>14705</v>
      </c>
      <c r="X43" s="2">
        <f t="shared" si="32"/>
        <v>2318</v>
      </c>
      <c r="Y43" s="2">
        <f t="shared" si="32"/>
        <v>7299</v>
      </c>
      <c r="Z43" s="2">
        <f t="shared" si="32"/>
        <v>0</v>
      </c>
      <c r="AA43" s="1">
        <f t="shared" ref="AA43" si="33">Q43+S43+U43+W43+Y43</f>
        <v>39610</v>
      </c>
      <c r="AB43" s="12">
        <f t="shared" ref="AB43" si="34">R43+T43+V43+X43+Z43</f>
        <v>30949</v>
      </c>
      <c r="AC43" s="18">
        <f>AA43+AB43</f>
        <v>70559</v>
      </c>
      <c r="AE43" s="4" t="s">
        <v>16</v>
      </c>
      <c r="AF43" s="2">
        <f t="shared" ref="AF43:AO43" si="35">IFERROR(B43/Q43, "N.A.")</f>
        <v>2163.097078108091</v>
      </c>
      <c r="AG43" s="2">
        <f t="shared" si="35"/>
        <v>5525.9452141526999</v>
      </c>
      <c r="AH43" s="2">
        <f t="shared" si="35"/>
        <v>2128.1452219714065</v>
      </c>
      <c r="AI43" s="2" t="str">
        <f t="shared" si="35"/>
        <v>N.A.</v>
      </c>
      <c r="AJ43" s="2">
        <f t="shared" si="35"/>
        <v>2223.0545774647885</v>
      </c>
      <c r="AK43" s="2">
        <f t="shared" si="35"/>
        <v>7000.4154969118454</v>
      </c>
      <c r="AL43" s="2">
        <f t="shared" si="35"/>
        <v>1534.7929275756549</v>
      </c>
      <c r="AM43" s="2">
        <f t="shared" si="35"/>
        <v>2543.3149266609148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1530.9321383489018</v>
      </c>
      <c r="AQ43" s="16">
        <f t="shared" ref="AQ43" si="37">IFERROR(M43/AB43, "N.A.")</f>
        <v>5387.4042133833082</v>
      </c>
      <c r="AR43" s="13">
        <f t="shared" ref="AR43" si="38">IFERROR(N43/AC43, "N.A.")</f>
        <v>3222.4804064683458</v>
      </c>
    </row>
    <row r="44" spans="1:44" ht="15" customHeight="1" thickBot="1" x14ac:dyDescent="0.3">
      <c r="A44" s="5" t="s">
        <v>0</v>
      </c>
      <c r="B44" s="48">
        <f>B43+C43</f>
        <v>182351721</v>
      </c>
      <c r="C44" s="49"/>
      <c r="D44" s="48">
        <f>D43+E43</f>
        <v>2828304.9999999995</v>
      </c>
      <c r="E44" s="49"/>
      <c r="F44" s="48">
        <f>F43+G43</f>
        <v>13730434.999999996</v>
      </c>
      <c r="G44" s="49"/>
      <c r="H44" s="48">
        <f>H43+I43</f>
        <v>28464534.000000004</v>
      </c>
      <c r="I44" s="49"/>
      <c r="J44" s="48">
        <f>J43+K43</f>
        <v>0</v>
      </c>
      <c r="K44" s="49"/>
      <c r="L44" s="48">
        <f>L43+M43</f>
        <v>227374995</v>
      </c>
      <c r="M44" s="50"/>
      <c r="N44" s="19">
        <f>B44+D44+F44+H44+J44</f>
        <v>227374995</v>
      </c>
      <c r="P44" s="5" t="s">
        <v>0</v>
      </c>
      <c r="Q44" s="48">
        <f>Q43+R43</f>
        <v>42559</v>
      </c>
      <c r="R44" s="49"/>
      <c r="S44" s="48">
        <f>S43+T43</f>
        <v>1329</v>
      </c>
      <c r="T44" s="49"/>
      <c r="U44" s="48">
        <f>U43+V43</f>
        <v>2349</v>
      </c>
      <c r="V44" s="49"/>
      <c r="W44" s="48">
        <f>W43+X43</f>
        <v>17023</v>
      </c>
      <c r="X44" s="49"/>
      <c r="Y44" s="48">
        <f>Y43+Z43</f>
        <v>7299</v>
      </c>
      <c r="Z44" s="49"/>
      <c r="AA44" s="48">
        <f>AA43+AB43</f>
        <v>70559</v>
      </c>
      <c r="AB44" s="50"/>
      <c r="AC44" s="19">
        <f>Q44+S44+U44+W44+Y44</f>
        <v>70559</v>
      </c>
      <c r="AE44" s="5" t="s">
        <v>0</v>
      </c>
      <c r="AF44" s="28">
        <f>IFERROR(B44/Q44,"N.A.")</f>
        <v>4284.6805846002017</v>
      </c>
      <c r="AG44" s="29"/>
      <c r="AH44" s="28">
        <f>IFERROR(D44/S44,"N.A.")</f>
        <v>2128.1452219714065</v>
      </c>
      <c r="AI44" s="29"/>
      <c r="AJ44" s="28">
        <f>IFERROR(F44/U44,"N.A.")</f>
        <v>5845.2256279267758</v>
      </c>
      <c r="AK44" s="29"/>
      <c r="AL44" s="28">
        <f>IFERROR(H44/W44,"N.A.")</f>
        <v>1672.1220701403986</v>
      </c>
      <c r="AM44" s="29"/>
      <c r="AN44" s="28">
        <f>IFERROR(J44/Y44,"N.A.")</f>
        <v>0</v>
      </c>
      <c r="AO44" s="29"/>
      <c r="AP44" s="28">
        <f>IFERROR(L44/AA44,"N.A.")</f>
        <v>3222.4804064683458</v>
      </c>
      <c r="AQ44" s="29"/>
      <c r="AR44" s="17">
        <f>IFERROR(N44/AC44, "N.A.")</f>
        <v>3222.4804064683458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37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116376857.00000001</v>
      </c>
      <c r="C15" s="2"/>
      <c r="D15" s="2">
        <v>59310759.999999985</v>
      </c>
      <c r="E15" s="2"/>
      <c r="F15" s="2">
        <v>66017289.999999978</v>
      </c>
      <c r="G15" s="2"/>
      <c r="H15" s="2">
        <v>127819629.00000003</v>
      </c>
      <c r="I15" s="2"/>
      <c r="J15" s="2">
        <v>0</v>
      </c>
      <c r="K15" s="2"/>
      <c r="L15" s="1">
        <f t="shared" ref="L15:M18" si="0">B15+D15+F15+H15+J15</f>
        <v>369524536</v>
      </c>
      <c r="M15" s="12">
        <f t="shared" si="0"/>
        <v>0</v>
      </c>
      <c r="N15" s="13">
        <f>L15+M15</f>
        <v>369524536</v>
      </c>
      <c r="P15" s="3" t="s">
        <v>12</v>
      </c>
      <c r="Q15" s="2">
        <v>21671</v>
      </c>
      <c r="R15" s="2">
        <v>0</v>
      </c>
      <c r="S15" s="2">
        <v>9656</v>
      </c>
      <c r="T15" s="2">
        <v>0</v>
      </c>
      <c r="U15" s="2">
        <v>8158</v>
      </c>
      <c r="V15" s="2">
        <v>0</v>
      </c>
      <c r="W15" s="2">
        <v>29335</v>
      </c>
      <c r="X15" s="2">
        <v>0</v>
      </c>
      <c r="Y15" s="2">
        <v>3892</v>
      </c>
      <c r="Z15" s="2">
        <v>0</v>
      </c>
      <c r="AA15" s="1">
        <f t="shared" ref="AA15:AB18" si="1">Q15+S15+U15+W15+Y15</f>
        <v>72712</v>
      </c>
      <c r="AB15" s="12">
        <f t="shared" si="1"/>
        <v>0</v>
      </c>
      <c r="AC15" s="13">
        <f>AA15+AB15</f>
        <v>72712</v>
      </c>
      <c r="AE15" s="3" t="s">
        <v>12</v>
      </c>
      <c r="AF15" s="2">
        <f t="shared" ref="AF15:AR18" si="2">IFERROR(B15/Q15, "N.A.")</f>
        <v>5370.1655207420063</v>
      </c>
      <c r="AG15" s="2" t="str">
        <f t="shared" si="2"/>
        <v>N.A.</v>
      </c>
      <c r="AH15" s="2">
        <f t="shared" si="2"/>
        <v>6142.3736536868255</v>
      </c>
      <c r="AI15" s="2" t="str">
        <f t="shared" si="2"/>
        <v>N.A.</v>
      </c>
      <c r="AJ15" s="2">
        <f t="shared" si="2"/>
        <v>8092.3375827408654</v>
      </c>
      <c r="AK15" s="2" t="str">
        <f t="shared" si="2"/>
        <v>N.A.</v>
      </c>
      <c r="AL15" s="2">
        <f t="shared" si="2"/>
        <v>4357.239781830579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5082.0295962152049</v>
      </c>
      <c r="AQ15" s="16" t="str">
        <f t="shared" si="2"/>
        <v>N.A.</v>
      </c>
      <c r="AR15" s="13">
        <f t="shared" si="2"/>
        <v>5082.0295962152049</v>
      </c>
    </row>
    <row r="16" spans="1:44" ht="15" customHeight="1" thickBot="1" x14ac:dyDescent="0.3">
      <c r="A16" s="3" t="s">
        <v>13</v>
      </c>
      <c r="B16" s="2">
        <v>33618761</v>
      </c>
      <c r="C16" s="2">
        <v>1450600.0000000002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33618761</v>
      </c>
      <c r="M16" s="12">
        <f t="shared" si="0"/>
        <v>1450600.0000000002</v>
      </c>
      <c r="N16" s="13">
        <f>L16+M16</f>
        <v>35069361</v>
      </c>
      <c r="P16" s="3" t="s">
        <v>13</v>
      </c>
      <c r="Q16" s="2">
        <v>10956</v>
      </c>
      <c r="R16" s="2">
        <v>270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10956</v>
      </c>
      <c r="AB16" s="12">
        <f t="shared" si="1"/>
        <v>270</v>
      </c>
      <c r="AC16" s="13">
        <f>AA16+AB16</f>
        <v>11226</v>
      </c>
      <c r="AE16" s="3" t="s">
        <v>13</v>
      </c>
      <c r="AF16" s="2">
        <f t="shared" si="2"/>
        <v>3068.5251004016063</v>
      </c>
      <c r="AG16" s="2">
        <f t="shared" si="2"/>
        <v>5372.5925925925931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3068.5251004016063</v>
      </c>
      <c r="AQ16" s="16">
        <f t="shared" si="2"/>
        <v>5372.5925925925931</v>
      </c>
      <c r="AR16" s="13">
        <f t="shared" si="2"/>
        <v>3123.9409406734367</v>
      </c>
    </row>
    <row r="17" spans="1:44" ht="15" customHeight="1" thickBot="1" x14ac:dyDescent="0.3">
      <c r="A17" s="3" t="s">
        <v>14</v>
      </c>
      <c r="B17" s="2">
        <v>184949793.00000009</v>
      </c>
      <c r="C17" s="2">
        <v>1023656509.0000004</v>
      </c>
      <c r="D17" s="2">
        <v>39627764.000000007</v>
      </c>
      <c r="E17" s="2">
        <v>32788590</v>
      </c>
      <c r="F17" s="2"/>
      <c r="G17" s="2">
        <v>237055350</v>
      </c>
      <c r="H17" s="2"/>
      <c r="I17" s="2">
        <v>54442610.000000007</v>
      </c>
      <c r="J17" s="2">
        <v>0</v>
      </c>
      <c r="K17" s="2"/>
      <c r="L17" s="1">
        <f t="shared" si="0"/>
        <v>224577557.00000009</v>
      </c>
      <c r="M17" s="12">
        <f t="shared" si="0"/>
        <v>1347943059.0000005</v>
      </c>
      <c r="N17" s="13">
        <f>L17+M17</f>
        <v>1572520616.0000005</v>
      </c>
      <c r="P17" s="3" t="s">
        <v>14</v>
      </c>
      <c r="Q17" s="2">
        <v>38693</v>
      </c>
      <c r="R17" s="2">
        <v>153555</v>
      </c>
      <c r="S17" s="2">
        <v>6613</v>
      </c>
      <c r="T17" s="2">
        <v>3421</v>
      </c>
      <c r="U17" s="2">
        <v>0</v>
      </c>
      <c r="V17" s="2">
        <v>13377</v>
      </c>
      <c r="W17" s="2">
        <v>0</v>
      </c>
      <c r="X17" s="2">
        <v>8505</v>
      </c>
      <c r="Y17" s="2">
        <v>4591</v>
      </c>
      <c r="Z17" s="2">
        <v>0</v>
      </c>
      <c r="AA17" s="1">
        <f t="shared" si="1"/>
        <v>49897</v>
      </c>
      <c r="AB17" s="12">
        <f t="shared" si="1"/>
        <v>178858</v>
      </c>
      <c r="AC17" s="13">
        <f>AA17+AB17</f>
        <v>228755</v>
      </c>
      <c r="AE17" s="3" t="s">
        <v>14</v>
      </c>
      <c r="AF17" s="2">
        <f t="shared" si="2"/>
        <v>4779.9290052464294</v>
      </c>
      <c r="AG17" s="2">
        <f t="shared" si="2"/>
        <v>6666.3834391586097</v>
      </c>
      <c r="AH17" s="2">
        <f t="shared" si="2"/>
        <v>5992.4034477544246</v>
      </c>
      <c r="AI17" s="2">
        <f t="shared" si="2"/>
        <v>9584.5045308389363</v>
      </c>
      <c r="AJ17" s="2" t="str">
        <f t="shared" si="2"/>
        <v>N.A.</v>
      </c>
      <c r="AK17" s="2">
        <f t="shared" si="2"/>
        <v>17721.114599686029</v>
      </c>
      <c r="AL17" s="2" t="str">
        <f t="shared" si="2"/>
        <v>N.A.</v>
      </c>
      <c r="AM17" s="2">
        <f t="shared" si="2"/>
        <v>6401.2475014697247</v>
      </c>
      <c r="AN17" s="2">
        <f t="shared" si="2"/>
        <v>0</v>
      </c>
      <c r="AO17" s="2" t="str">
        <f t="shared" si="2"/>
        <v>N.A.</v>
      </c>
      <c r="AP17" s="15">
        <f t="shared" si="2"/>
        <v>4500.8228350401841</v>
      </c>
      <c r="AQ17" s="16">
        <f t="shared" si="2"/>
        <v>7536.3867369645222</v>
      </c>
      <c r="AR17" s="13">
        <f t="shared" si="2"/>
        <v>6874.2568075014779</v>
      </c>
    </row>
    <row r="18" spans="1:44" ht="15" customHeight="1" thickBot="1" x14ac:dyDescent="0.3">
      <c r="A18" s="3" t="s">
        <v>15</v>
      </c>
      <c r="B18" s="2">
        <v>3236179.9999999995</v>
      </c>
      <c r="C18" s="2">
        <v>595980</v>
      </c>
      <c r="D18" s="2"/>
      <c r="E18" s="2"/>
      <c r="F18" s="2"/>
      <c r="G18" s="2">
        <v>3156100</v>
      </c>
      <c r="H18" s="2">
        <v>1914305.0000000002</v>
      </c>
      <c r="I18" s="2"/>
      <c r="J18" s="2">
        <v>0</v>
      </c>
      <c r="K18" s="2"/>
      <c r="L18" s="1">
        <f t="shared" si="0"/>
        <v>5150485</v>
      </c>
      <c r="M18" s="12">
        <f t="shared" si="0"/>
        <v>3752080</v>
      </c>
      <c r="N18" s="13">
        <f>L18+M18</f>
        <v>8902565</v>
      </c>
      <c r="P18" s="3" t="s">
        <v>15</v>
      </c>
      <c r="Q18" s="2">
        <v>698</v>
      </c>
      <c r="R18" s="2">
        <v>126</v>
      </c>
      <c r="S18" s="2">
        <v>0</v>
      </c>
      <c r="T18" s="2">
        <v>0</v>
      </c>
      <c r="U18" s="2">
        <v>0</v>
      </c>
      <c r="V18" s="2">
        <v>302</v>
      </c>
      <c r="W18" s="2">
        <v>384</v>
      </c>
      <c r="X18" s="2">
        <v>0</v>
      </c>
      <c r="Y18" s="2">
        <v>136</v>
      </c>
      <c r="Z18" s="2">
        <v>0</v>
      </c>
      <c r="AA18" s="1">
        <f t="shared" si="1"/>
        <v>1218</v>
      </c>
      <c r="AB18" s="12">
        <f t="shared" si="1"/>
        <v>428</v>
      </c>
      <c r="AC18" s="18">
        <f>AA18+AB18</f>
        <v>1646</v>
      </c>
      <c r="AE18" s="3" t="s">
        <v>15</v>
      </c>
      <c r="AF18" s="2">
        <f t="shared" si="2"/>
        <v>4636.3610315186243</v>
      </c>
      <c r="AG18" s="2">
        <f t="shared" si="2"/>
        <v>4730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10450.662251655629</v>
      </c>
      <c r="AL18" s="2">
        <f t="shared" si="2"/>
        <v>4985.1692708333339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4228.6412151067325</v>
      </c>
      <c r="AQ18" s="16">
        <f t="shared" si="2"/>
        <v>8766.5420560747662</v>
      </c>
      <c r="AR18" s="13">
        <f t="shared" si="2"/>
        <v>5408.6057108140949</v>
      </c>
    </row>
    <row r="19" spans="1:44" ht="15" customHeight="1" thickBot="1" x14ac:dyDescent="0.3">
      <c r="A19" s="4" t="s">
        <v>16</v>
      </c>
      <c r="B19" s="2">
        <f t="shared" ref="B19:K19" si="3">SUM(B15:B18)</f>
        <v>338181591.00000012</v>
      </c>
      <c r="C19" s="2">
        <f t="shared" si="3"/>
        <v>1025703089.0000004</v>
      </c>
      <c r="D19" s="2">
        <f t="shared" si="3"/>
        <v>98938524</v>
      </c>
      <c r="E19" s="2">
        <f t="shared" si="3"/>
        <v>32788590</v>
      </c>
      <c r="F19" s="2">
        <f t="shared" si="3"/>
        <v>66017289.999999978</v>
      </c>
      <c r="G19" s="2">
        <f t="shared" si="3"/>
        <v>240211450</v>
      </c>
      <c r="H19" s="2">
        <f t="shared" si="3"/>
        <v>129733934.00000003</v>
      </c>
      <c r="I19" s="2">
        <f t="shared" si="3"/>
        <v>54442610.000000007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632871339.00000012</v>
      </c>
      <c r="M19" s="12">
        <f t="shared" ref="M19" si="5">C19+E19+G19+I19+K19</f>
        <v>1353145739.0000005</v>
      </c>
      <c r="N19" s="18">
        <f>L19+M19</f>
        <v>1986017078.0000005</v>
      </c>
      <c r="P19" s="4" t="s">
        <v>16</v>
      </c>
      <c r="Q19" s="2">
        <f t="shared" ref="Q19:Z19" si="6">SUM(Q15:Q18)</f>
        <v>72018</v>
      </c>
      <c r="R19" s="2">
        <f t="shared" si="6"/>
        <v>153951</v>
      </c>
      <c r="S19" s="2">
        <f t="shared" si="6"/>
        <v>16269</v>
      </c>
      <c r="T19" s="2">
        <f t="shared" si="6"/>
        <v>3421</v>
      </c>
      <c r="U19" s="2">
        <f t="shared" si="6"/>
        <v>8158</v>
      </c>
      <c r="V19" s="2">
        <f t="shared" si="6"/>
        <v>13679</v>
      </c>
      <c r="W19" s="2">
        <f t="shared" si="6"/>
        <v>29719</v>
      </c>
      <c r="X19" s="2">
        <f t="shared" si="6"/>
        <v>8505</v>
      </c>
      <c r="Y19" s="2">
        <f t="shared" si="6"/>
        <v>8619</v>
      </c>
      <c r="Z19" s="2">
        <f t="shared" si="6"/>
        <v>0</v>
      </c>
      <c r="AA19" s="1">
        <f t="shared" ref="AA19" si="7">Q19+S19+U19+W19+Y19</f>
        <v>134783</v>
      </c>
      <c r="AB19" s="12">
        <f t="shared" ref="AB19" si="8">R19+T19+V19+X19+Z19</f>
        <v>179556</v>
      </c>
      <c r="AC19" s="13">
        <f>AA19+AB19</f>
        <v>314339</v>
      </c>
      <c r="AE19" s="4" t="s">
        <v>16</v>
      </c>
      <c r="AF19" s="2">
        <f t="shared" ref="AF19:AO19" si="9">IFERROR(B19/Q19, "N.A.")</f>
        <v>4695.7925935182884</v>
      </c>
      <c r="AG19" s="2">
        <f t="shared" si="9"/>
        <v>6662.5295646017266</v>
      </c>
      <c r="AH19" s="2">
        <f t="shared" si="9"/>
        <v>6081.4139775032272</v>
      </c>
      <c r="AI19" s="2">
        <f t="shared" si="9"/>
        <v>9584.5045308389363</v>
      </c>
      <c r="AJ19" s="2">
        <f t="shared" si="9"/>
        <v>8092.3375827408654</v>
      </c>
      <c r="AK19" s="2">
        <f t="shared" si="9"/>
        <v>17560.600190072375</v>
      </c>
      <c r="AL19" s="2">
        <f t="shared" si="9"/>
        <v>4365.3532756822242</v>
      </c>
      <c r="AM19" s="2">
        <f t="shared" si="9"/>
        <v>6401.2475014697247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4695.4833992417452</v>
      </c>
      <c r="AQ19" s="16">
        <f t="shared" ref="AQ19" si="11">IFERROR(M19/AB19, "N.A.")</f>
        <v>7536.0652888235454</v>
      </c>
      <c r="AR19" s="13">
        <f t="shared" ref="AR19" si="12">IFERROR(N19/AC19, "N.A.")</f>
        <v>6318.0740474455934</v>
      </c>
    </row>
    <row r="20" spans="1:44" ht="15" customHeight="1" thickBot="1" x14ac:dyDescent="0.3">
      <c r="A20" s="5" t="s">
        <v>0</v>
      </c>
      <c r="B20" s="48">
        <f>B19+C19</f>
        <v>1363884680.0000005</v>
      </c>
      <c r="C20" s="49"/>
      <c r="D20" s="48">
        <f>D19+E19</f>
        <v>131727114</v>
      </c>
      <c r="E20" s="49"/>
      <c r="F20" s="48">
        <f>F19+G19</f>
        <v>306228740</v>
      </c>
      <c r="G20" s="49"/>
      <c r="H20" s="48">
        <f>H19+I19</f>
        <v>184176544.00000003</v>
      </c>
      <c r="I20" s="49"/>
      <c r="J20" s="48">
        <f>J19+K19</f>
        <v>0</v>
      </c>
      <c r="K20" s="49"/>
      <c r="L20" s="48">
        <f>L19+M19</f>
        <v>1986017078.0000005</v>
      </c>
      <c r="M20" s="50"/>
      <c r="N20" s="19">
        <f>B20+D20+F20+H20+J20</f>
        <v>1986017078.0000005</v>
      </c>
      <c r="P20" s="5" t="s">
        <v>0</v>
      </c>
      <c r="Q20" s="48">
        <f>Q19+R19</f>
        <v>225969</v>
      </c>
      <c r="R20" s="49"/>
      <c r="S20" s="48">
        <f>S19+T19</f>
        <v>19690</v>
      </c>
      <c r="T20" s="49"/>
      <c r="U20" s="48">
        <f>U19+V19</f>
        <v>21837</v>
      </c>
      <c r="V20" s="49"/>
      <c r="W20" s="48">
        <f>W19+X19</f>
        <v>38224</v>
      </c>
      <c r="X20" s="49"/>
      <c r="Y20" s="48">
        <f>Y19+Z19</f>
        <v>8619</v>
      </c>
      <c r="Z20" s="49"/>
      <c r="AA20" s="48">
        <f>AA19+AB19</f>
        <v>314339</v>
      </c>
      <c r="AB20" s="49"/>
      <c r="AC20" s="20">
        <f>Q20+S20+U20+W20+Y20</f>
        <v>314339</v>
      </c>
      <c r="AE20" s="5" t="s">
        <v>0</v>
      </c>
      <c r="AF20" s="28">
        <f>IFERROR(B20/Q20,"N.A.")</f>
        <v>6035.7158725311901</v>
      </c>
      <c r="AG20" s="29"/>
      <c r="AH20" s="28">
        <f>IFERROR(D20/S20,"N.A.")</f>
        <v>6690.0514982224477</v>
      </c>
      <c r="AI20" s="29"/>
      <c r="AJ20" s="28">
        <f>IFERROR(F20/U20,"N.A.")</f>
        <v>14023.388743875075</v>
      </c>
      <c r="AK20" s="29"/>
      <c r="AL20" s="28">
        <f>IFERROR(H20/W20,"N.A.")</f>
        <v>4818.3482628714955</v>
      </c>
      <c r="AM20" s="29"/>
      <c r="AN20" s="28">
        <f>IFERROR(J20/Y20,"N.A.")</f>
        <v>0</v>
      </c>
      <c r="AO20" s="29"/>
      <c r="AP20" s="28">
        <f>IFERROR(L20/AA20,"N.A.")</f>
        <v>6318.0740474455934</v>
      </c>
      <c r="AQ20" s="29"/>
      <c r="AR20" s="17">
        <f>IFERROR(N20/AC20, "N.A.")</f>
        <v>6318.0740474455934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103618376.00000003</v>
      </c>
      <c r="C27" s="2"/>
      <c r="D27" s="2">
        <v>58923850.000000007</v>
      </c>
      <c r="E27" s="2"/>
      <c r="F27" s="2">
        <v>52344051.999999955</v>
      </c>
      <c r="G27" s="2"/>
      <c r="H27" s="2">
        <v>77054956.999999985</v>
      </c>
      <c r="I27" s="2"/>
      <c r="J27" s="2">
        <v>0</v>
      </c>
      <c r="K27" s="2"/>
      <c r="L27" s="1">
        <f t="shared" ref="L27:M30" si="13">B27+D27+F27+H27+J27</f>
        <v>291941235</v>
      </c>
      <c r="M27" s="12">
        <f t="shared" si="13"/>
        <v>0</v>
      </c>
      <c r="N27" s="13">
        <f>L27+M27</f>
        <v>291941235</v>
      </c>
      <c r="P27" s="3" t="s">
        <v>12</v>
      </c>
      <c r="Q27" s="2">
        <v>17801</v>
      </c>
      <c r="R27" s="2">
        <v>0</v>
      </c>
      <c r="S27" s="2">
        <v>9288</v>
      </c>
      <c r="T27" s="2">
        <v>0</v>
      </c>
      <c r="U27" s="2">
        <v>6321</v>
      </c>
      <c r="V27" s="2">
        <v>0</v>
      </c>
      <c r="W27" s="2">
        <v>13149</v>
      </c>
      <c r="X27" s="2">
        <v>0</v>
      </c>
      <c r="Y27" s="2">
        <v>1208</v>
      </c>
      <c r="Z27" s="2">
        <v>0</v>
      </c>
      <c r="AA27" s="1">
        <f t="shared" ref="AA27:AB30" si="14">Q27+S27+U27+W27+Y27</f>
        <v>47767</v>
      </c>
      <c r="AB27" s="12">
        <f t="shared" si="14"/>
        <v>0</v>
      </c>
      <c r="AC27" s="13">
        <f>AA27+AB27</f>
        <v>47767</v>
      </c>
      <c r="AE27" s="3" t="s">
        <v>12</v>
      </c>
      <c r="AF27" s="2">
        <f t="shared" ref="AF27:AR30" si="15">IFERROR(B27/Q27, "N.A.")</f>
        <v>5820.9300601089844</v>
      </c>
      <c r="AG27" s="2" t="str">
        <f t="shared" si="15"/>
        <v>N.A.</v>
      </c>
      <c r="AH27" s="2">
        <f t="shared" si="15"/>
        <v>6344.0837639965557</v>
      </c>
      <c r="AI27" s="2" t="str">
        <f t="shared" si="15"/>
        <v>N.A.</v>
      </c>
      <c r="AJ27" s="2">
        <f t="shared" si="15"/>
        <v>8280.9764277804079</v>
      </c>
      <c r="AK27" s="2" t="str">
        <f t="shared" si="15"/>
        <v>N.A.</v>
      </c>
      <c r="AL27" s="2">
        <f t="shared" si="15"/>
        <v>5860.1381854133379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6111.7766449640967</v>
      </c>
      <c r="AQ27" s="16" t="str">
        <f t="shared" si="15"/>
        <v>N.A.</v>
      </c>
      <c r="AR27" s="13">
        <f t="shared" si="15"/>
        <v>6111.7766449640967</v>
      </c>
    </row>
    <row r="28" spans="1:44" ht="15" customHeight="1" thickBot="1" x14ac:dyDescent="0.3">
      <c r="A28" s="3" t="s">
        <v>13</v>
      </c>
      <c r="B28" s="2">
        <v>4703520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4703520</v>
      </c>
      <c r="M28" s="12">
        <f t="shared" si="13"/>
        <v>0</v>
      </c>
      <c r="N28" s="13">
        <f>L28+M28</f>
        <v>4703520</v>
      </c>
      <c r="P28" s="3" t="s">
        <v>13</v>
      </c>
      <c r="Q28" s="2">
        <v>1164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1164</v>
      </c>
      <c r="AB28" s="12">
        <f t="shared" si="14"/>
        <v>0</v>
      </c>
      <c r="AC28" s="13">
        <f>AA28+AB28</f>
        <v>1164</v>
      </c>
      <c r="AE28" s="3" t="s">
        <v>13</v>
      </c>
      <c r="AF28" s="2">
        <f t="shared" si="15"/>
        <v>4040.8247422680411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4040.8247422680411</v>
      </c>
      <c r="AQ28" s="16" t="str">
        <f t="shared" si="15"/>
        <v>N.A.</v>
      </c>
      <c r="AR28" s="13">
        <f t="shared" si="15"/>
        <v>4040.8247422680411</v>
      </c>
    </row>
    <row r="29" spans="1:44" ht="15" customHeight="1" thickBot="1" x14ac:dyDescent="0.3">
      <c r="A29" s="3" t="s">
        <v>14</v>
      </c>
      <c r="B29" s="2">
        <v>121927076.99999988</v>
      </c>
      <c r="C29" s="2">
        <v>699596869.99999964</v>
      </c>
      <c r="D29" s="2">
        <v>29937554.000000004</v>
      </c>
      <c r="E29" s="2">
        <v>20823490</v>
      </c>
      <c r="F29" s="2"/>
      <c r="G29" s="2">
        <v>172152939.99999994</v>
      </c>
      <c r="H29" s="2"/>
      <c r="I29" s="2">
        <v>34072835.000000007</v>
      </c>
      <c r="J29" s="2">
        <v>0</v>
      </c>
      <c r="K29" s="2"/>
      <c r="L29" s="1">
        <f t="shared" si="13"/>
        <v>151864630.99999988</v>
      </c>
      <c r="M29" s="12">
        <f t="shared" si="13"/>
        <v>926646134.99999952</v>
      </c>
      <c r="N29" s="13">
        <f>L29+M29</f>
        <v>1078510765.9999995</v>
      </c>
      <c r="P29" s="3" t="s">
        <v>14</v>
      </c>
      <c r="Q29" s="2">
        <v>21972</v>
      </c>
      <c r="R29" s="2">
        <v>96069</v>
      </c>
      <c r="S29" s="2">
        <v>5127</v>
      </c>
      <c r="T29" s="2">
        <v>2034</v>
      </c>
      <c r="U29" s="2">
        <v>0</v>
      </c>
      <c r="V29" s="2">
        <v>9631</v>
      </c>
      <c r="W29" s="2">
        <v>0</v>
      </c>
      <c r="X29" s="2">
        <v>4877</v>
      </c>
      <c r="Y29" s="2">
        <v>1924</v>
      </c>
      <c r="Z29" s="2">
        <v>0</v>
      </c>
      <c r="AA29" s="1">
        <f t="shared" si="14"/>
        <v>29023</v>
      </c>
      <c r="AB29" s="12">
        <f t="shared" si="14"/>
        <v>112611</v>
      </c>
      <c r="AC29" s="13">
        <f>AA29+AB29</f>
        <v>141634</v>
      </c>
      <c r="AE29" s="3" t="s">
        <v>14</v>
      </c>
      <c r="AF29" s="2">
        <f t="shared" si="15"/>
        <v>5549.2024849808795</v>
      </c>
      <c r="AG29" s="2">
        <f t="shared" si="15"/>
        <v>7282.2332906556712</v>
      </c>
      <c r="AH29" s="2">
        <f t="shared" si="15"/>
        <v>5839.1952408816078</v>
      </c>
      <c r="AI29" s="2">
        <f t="shared" si="15"/>
        <v>10237.704031465093</v>
      </c>
      <c r="AJ29" s="2" t="str">
        <f t="shared" si="15"/>
        <v>N.A.</v>
      </c>
      <c r="AK29" s="2">
        <f t="shared" si="15"/>
        <v>17874.876959817251</v>
      </c>
      <c r="AL29" s="2" t="str">
        <f t="shared" si="15"/>
        <v>N.A.</v>
      </c>
      <c r="AM29" s="2">
        <f t="shared" si="15"/>
        <v>6986.4332581505041</v>
      </c>
      <c r="AN29" s="2">
        <f t="shared" si="15"/>
        <v>0</v>
      </c>
      <c r="AO29" s="2" t="str">
        <f t="shared" si="15"/>
        <v>N.A.</v>
      </c>
      <c r="AP29" s="15">
        <f t="shared" si="15"/>
        <v>5232.5614512627872</v>
      </c>
      <c r="AQ29" s="16">
        <f t="shared" si="15"/>
        <v>8228.7355142925608</v>
      </c>
      <c r="AR29" s="13">
        <f t="shared" si="15"/>
        <v>7614.7730488442003</v>
      </c>
    </row>
    <row r="30" spans="1:44" ht="15" customHeight="1" thickBot="1" x14ac:dyDescent="0.3">
      <c r="A30" s="3" t="s">
        <v>15</v>
      </c>
      <c r="B30" s="2">
        <v>3236179.9999999995</v>
      </c>
      <c r="C30" s="2">
        <v>595980</v>
      </c>
      <c r="D30" s="2"/>
      <c r="E30" s="2"/>
      <c r="F30" s="2"/>
      <c r="G30" s="2">
        <v>3156100</v>
      </c>
      <c r="H30" s="2">
        <v>1914305.0000000002</v>
      </c>
      <c r="I30" s="2"/>
      <c r="J30" s="2">
        <v>0</v>
      </c>
      <c r="K30" s="2"/>
      <c r="L30" s="1">
        <f t="shared" si="13"/>
        <v>5150485</v>
      </c>
      <c r="M30" s="12">
        <f t="shared" si="13"/>
        <v>3752080</v>
      </c>
      <c r="N30" s="13">
        <f>L30+M30</f>
        <v>8902565</v>
      </c>
      <c r="P30" s="3" t="s">
        <v>15</v>
      </c>
      <c r="Q30" s="2">
        <v>698</v>
      </c>
      <c r="R30" s="2">
        <v>126</v>
      </c>
      <c r="S30" s="2">
        <v>0</v>
      </c>
      <c r="T30" s="2">
        <v>0</v>
      </c>
      <c r="U30" s="2">
        <v>0</v>
      </c>
      <c r="V30" s="2">
        <v>302</v>
      </c>
      <c r="W30" s="2">
        <v>384</v>
      </c>
      <c r="X30" s="2">
        <v>0</v>
      </c>
      <c r="Y30" s="2">
        <v>136</v>
      </c>
      <c r="Z30" s="2">
        <v>0</v>
      </c>
      <c r="AA30" s="1">
        <f t="shared" si="14"/>
        <v>1218</v>
      </c>
      <c r="AB30" s="12">
        <f t="shared" si="14"/>
        <v>428</v>
      </c>
      <c r="AC30" s="18">
        <f>AA30+AB30</f>
        <v>1646</v>
      </c>
      <c r="AE30" s="3" t="s">
        <v>15</v>
      </c>
      <c r="AF30" s="2">
        <f t="shared" si="15"/>
        <v>4636.3610315186243</v>
      </c>
      <c r="AG30" s="2">
        <f t="shared" si="15"/>
        <v>4730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10450.662251655629</v>
      </c>
      <c r="AL30" s="2">
        <f t="shared" si="15"/>
        <v>4985.1692708333339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4228.6412151067325</v>
      </c>
      <c r="AQ30" s="16">
        <f t="shared" si="15"/>
        <v>8766.5420560747662</v>
      </c>
      <c r="AR30" s="13">
        <f t="shared" si="15"/>
        <v>5408.6057108140949</v>
      </c>
    </row>
    <row r="31" spans="1:44" ht="15" customHeight="1" thickBot="1" x14ac:dyDescent="0.3">
      <c r="A31" s="4" t="s">
        <v>16</v>
      </c>
      <c r="B31" s="2">
        <f t="shared" ref="B31:K31" si="16">SUM(B27:B30)</f>
        <v>233485152.99999991</v>
      </c>
      <c r="C31" s="2">
        <f t="shared" si="16"/>
        <v>700192849.99999964</v>
      </c>
      <c r="D31" s="2">
        <f t="shared" si="16"/>
        <v>88861404.000000015</v>
      </c>
      <c r="E31" s="2">
        <f t="shared" si="16"/>
        <v>20823490</v>
      </c>
      <c r="F31" s="2">
        <f t="shared" si="16"/>
        <v>52344051.999999955</v>
      </c>
      <c r="G31" s="2">
        <f t="shared" si="16"/>
        <v>175309039.99999994</v>
      </c>
      <c r="H31" s="2">
        <f t="shared" si="16"/>
        <v>78969261.999999985</v>
      </c>
      <c r="I31" s="2">
        <f t="shared" si="16"/>
        <v>34072835.000000007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453659870.99999988</v>
      </c>
      <c r="M31" s="12">
        <f t="shared" ref="M31" si="18">C31+E31+G31+I31+K31</f>
        <v>930398214.99999952</v>
      </c>
      <c r="N31" s="18">
        <f>L31+M31</f>
        <v>1384058085.9999995</v>
      </c>
      <c r="P31" s="4" t="s">
        <v>16</v>
      </c>
      <c r="Q31" s="2">
        <f t="shared" ref="Q31:Z31" si="19">SUM(Q27:Q30)</f>
        <v>41635</v>
      </c>
      <c r="R31" s="2">
        <f t="shared" si="19"/>
        <v>96195</v>
      </c>
      <c r="S31" s="2">
        <f t="shared" si="19"/>
        <v>14415</v>
      </c>
      <c r="T31" s="2">
        <f t="shared" si="19"/>
        <v>2034</v>
      </c>
      <c r="U31" s="2">
        <f t="shared" si="19"/>
        <v>6321</v>
      </c>
      <c r="V31" s="2">
        <f t="shared" si="19"/>
        <v>9933</v>
      </c>
      <c r="W31" s="2">
        <f t="shared" si="19"/>
        <v>13533</v>
      </c>
      <c r="X31" s="2">
        <f t="shared" si="19"/>
        <v>4877</v>
      </c>
      <c r="Y31" s="2">
        <f t="shared" si="19"/>
        <v>3268</v>
      </c>
      <c r="Z31" s="2">
        <f t="shared" si="19"/>
        <v>0</v>
      </c>
      <c r="AA31" s="1">
        <f t="shared" ref="AA31" si="20">Q31+S31+U31+W31+Y31</f>
        <v>79172</v>
      </c>
      <c r="AB31" s="12">
        <f t="shared" ref="AB31" si="21">R31+T31+V31+X31+Z31</f>
        <v>113039</v>
      </c>
      <c r="AC31" s="13">
        <f>AA31+AB31</f>
        <v>192211</v>
      </c>
      <c r="AE31" s="4" t="s">
        <v>16</v>
      </c>
      <c r="AF31" s="2">
        <f t="shared" ref="AF31:AO31" si="22">IFERROR(B31/Q31, "N.A.")</f>
        <v>5607.9056803170388</v>
      </c>
      <c r="AG31" s="2">
        <f t="shared" si="22"/>
        <v>7278.8902749623121</v>
      </c>
      <c r="AH31" s="2">
        <f t="shared" si="22"/>
        <v>6164.5094693028104</v>
      </c>
      <c r="AI31" s="2">
        <f t="shared" si="22"/>
        <v>10237.704031465093</v>
      </c>
      <c r="AJ31" s="2">
        <f t="shared" si="22"/>
        <v>8280.9764277804079</v>
      </c>
      <c r="AK31" s="2">
        <f t="shared" si="22"/>
        <v>17649.153327292857</v>
      </c>
      <c r="AL31" s="2">
        <f t="shared" si="22"/>
        <v>5835.310869725854</v>
      </c>
      <c r="AM31" s="2">
        <f t="shared" si="22"/>
        <v>6986.4332581505041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5730.0544510685577</v>
      </c>
      <c r="AQ31" s="16">
        <f t="shared" ref="AQ31" si="24">IFERROR(M31/AB31, "N.A.")</f>
        <v>8230.7718132679838</v>
      </c>
      <c r="AR31" s="13">
        <f t="shared" ref="AR31" si="25">IFERROR(N31/AC31, "N.A.")</f>
        <v>7200.7225705084493</v>
      </c>
    </row>
    <row r="32" spans="1:44" ht="15" customHeight="1" thickBot="1" x14ac:dyDescent="0.3">
      <c r="A32" s="5" t="s">
        <v>0</v>
      </c>
      <c r="B32" s="48">
        <f>B31+C31</f>
        <v>933678002.99999952</v>
      </c>
      <c r="C32" s="49"/>
      <c r="D32" s="48">
        <f>D31+E31</f>
        <v>109684894.00000001</v>
      </c>
      <c r="E32" s="49"/>
      <c r="F32" s="48">
        <f>F31+G31</f>
        <v>227653091.99999988</v>
      </c>
      <c r="G32" s="49"/>
      <c r="H32" s="48">
        <f>H31+I31</f>
        <v>113042097</v>
      </c>
      <c r="I32" s="49"/>
      <c r="J32" s="48">
        <f>J31+K31</f>
        <v>0</v>
      </c>
      <c r="K32" s="49"/>
      <c r="L32" s="48">
        <f>L31+M31</f>
        <v>1384058085.9999995</v>
      </c>
      <c r="M32" s="50"/>
      <c r="N32" s="19">
        <f>B32+D32+F32+H32+J32</f>
        <v>1384058085.9999995</v>
      </c>
      <c r="P32" s="5" t="s">
        <v>0</v>
      </c>
      <c r="Q32" s="48">
        <f>Q31+R31</f>
        <v>137830</v>
      </c>
      <c r="R32" s="49"/>
      <c r="S32" s="48">
        <f>S31+T31</f>
        <v>16449</v>
      </c>
      <c r="T32" s="49"/>
      <c r="U32" s="48">
        <f>U31+V31</f>
        <v>16254</v>
      </c>
      <c r="V32" s="49"/>
      <c r="W32" s="48">
        <f>W31+X31</f>
        <v>18410</v>
      </c>
      <c r="X32" s="49"/>
      <c r="Y32" s="48">
        <f>Y31+Z31</f>
        <v>3268</v>
      </c>
      <c r="Z32" s="49"/>
      <c r="AA32" s="48">
        <f>AA31+AB31</f>
        <v>192211</v>
      </c>
      <c r="AB32" s="49"/>
      <c r="AC32" s="20">
        <f>Q32+S32+U32+W32+Y32</f>
        <v>192211</v>
      </c>
      <c r="AE32" s="5" t="s">
        <v>0</v>
      </c>
      <c r="AF32" s="28">
        <f>IFERROR(B32/Q32,"N.A.")</f>
        <v>6774.1275701951645</v>
      </c>
      <c r="AG32" s="29"/>
      <c r="AH32" s="28">
        <f>IFERROR(D32/S32,"N.A.")</f>
        <v>6668.1800717368842</v>
      </c>
      <c r="AI32" s="29"/>
      <c r="AJ32" s="28">
        <f>IFERROR(F32/U32,"N.A.")</f>
        <v>14005.973421926903</v>
      </c>
      <c r="AK32" s="29"/>
      <c r="AL32" s="28">
        <f>IFERROR(H32/W32,"N.A.")</f>
        <v>6140.2551330798478</v>
      </c>
      <c r="AM32" s="29"/>
      <c r="AN32" s="28">
        <f>IFERROR(J32/Y32,"N.A.")</f>
        <v>0</v>
      </c>
      <c r="AO32" s="29"/>
      <c r="AP32" s="28">
        <f>IFERROR(L32/AA32,"N.A.")</f>
        <v>7200.7225705084493</v>
      </c>
      <c r="AQ32" s="29"/>
      <c r="AR32" s="17">
        <f>IFERROR(N32/AC32, "N.A.")</f>
        <v>7200.7225705084493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>
        <v>12758481</v>
      </c>
      <c r="C39" s="2"/>
      <c r="D39" s="2">
        <v>386910.00000000006</v>
      </c>
      <c r="E39" s="2"/>
      <c r="F39" s="2">
        <v>13673237.999999996</v>
      </c>
      <c r="G39" s="2"/>
      <c r="H39" s="2">
        <v>50764671.999999955</v>
      </c>
      <c r="I39" s="2"/>
      <c r="J39" s="2">
        <v>0</v>
      </c>
      <c r="K39" s="2"/>
      <c r="L39" s="1">
        <f t="shared" ref="L39:M42" si="26">B39+D39+F39+H39+J39</f>
        <v>77583300.999999955</v>
      </c>
      <c r="M39" s="12">
        <f t="shared" si="26"/>
        <v>0</v>
      </c>
      <c r="N39" s="13">
        <f>L39+M39</f>
        <v>77583300.999999955</v>
      </c>
      <c r="P39" s="3" t="s">
        <v>12</v>
      </c>
      <c r="Q39" s="2">
        <v>3870</v>
      </c>
      <c r="R39" s="2">
        <v>0</v>
      </c>
      <c r="S39" s="2">
        <v>368</v>
      </c>
      <c r="T39" s="2">
        <v>0</v>
      </c>
      <c r="U39" s="2">
        <v>1837</v>
      </c>
      <c r="V39" s="2">
        <v>0</v>
      </c>
      <c r="W39" s="2">
        <v>16186</v>
      </c>
      <c r="X39" s="2">
        <v>0</v>
      </c>
      <c r="Y39" s="2">
        <v>2684</v>
      </c>
      <c r="Z39" s="2">
        <v>0</v>
      </c>
      <c r="AA39" s="1">
        <f t="shared" ref="AA39:AB42" si="27">Q39+S39+U39+W39+Y39</f>
        <v>24945</v>
      </c>
      <c r="AB39" s="12">
        <f t="shared" si="27"/>
        <v>0</v>
      </c>
      <c r="AC39" s="13">
        <f>AA39+AB39</f>
        <v>24945</v>
      </c>
      <c r="AE39" s="3" t="s">
        <v>12</v>
      </c>
      <c r="AF39" s="2">
        <f t="shared" ref="AF39:AR42" si="28">IFERROR(B39/Q39, "N.A.")</f>
        <v>3296.7651162790698</v>
      </c>
      <c r="AG39" s="2" t="str">
        <f t="shared" si="28"/>
        <v>N.A.</v>
      </c>
      <c r="AH39" s="2">
        <f t="shared" si="28"/>
        <v>1051.3858695652175</v>
      </c>
      <c r="AI39" s="2" t="str">
        <f t="shared" si="28"/>
        <v>N.A.</v>
      </c>
      <c r="AJ39" s="2">
        <f t="shared" si="28"/>
        <v>7443.2433315187782</v>
      </c>
      <c r="AK39" s="2" t="str">
        <f t="shared" si="28"/>
        <v>N.A.</v>
      </c>
      <c r="AL39" s="2">
        <f t="shared" si="28"/>
        <v>3136.3321388854538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3110.1744237322091</v>
      </c>
      <c r="AQ39" s="16" t="str">
        <f t="shared" si="28"/>
        <v>N.A.</v>
      </c>
      <c r="AR39" s="13">
        <f t="shared" si="28"/>
        <v>3110.1744237322091</v>
      </c>
    </row>
    <row r="40" spans="1:44" ht="15" customHeight="1" thickBot="1" x14ac:dyDescent="0.3">
      <c r="A40" s="3" t="s">
        <v>13</v>
      </c>
      <c r="B40" s="2">
        <v>28915240.999999996</v>
      </c>
      <c r="C40" s="2">
        <v>1450600.0000000002</v>
      </c>
      <c r="D40" s="2"/>
      <c r="E40" s="2"/>
      <c r="F40" s="2"/>
      <c r="G40" s="2"/>
      <c r="H40" s="2"/>
      <c r="I40" s="2"/>
      <c r="J40" s="2"/>
      <c r="K40" s="2"/>
      <c r="L40" s="1">
        <f t="shared" si="26"/>
        <v>28915240.999999996</v>
      </c>
      <c r="M40" s="12">
        <f t="shared" si="26"/>
        <v>1450600.0000000002</v>
      </c>
      <c r="N40" s="13">
        <f>L40+M40</f>
        <v>30365840.999999996</v>
      </c>
      <c r="P40" s="3" t="s">
        <v>13</v>
      </c>
      <c r="Q40" s="2">
        <v>9792</v>
      </c>
      <c r="R40" s="2">
        <v>270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9792</v>
      </c>
      <c r="AB40" s="12">
        <f t="shared" si="27"/>
        <v>270</v>
      </c>
      <c r="AC40" s="13">
        <f>AA40+AB40</f>
        <v>10062</v>
      </c>
      <c r="AE40" s="3" t="s">
        <v>13</v>
      </c>
      <c r="AF40" s="2">
        <f t="shared" si="28"/>
        <v>2952.9453635620912</v>
      </c>
      <c r="AG40" s="2">
        <f t="shared" si="28"/>
        <v>5372.5925925925931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2952.9453635620912</v>
      </c>
      <c r="AQ40" s="16">
        <f t="shared" si="28"/>
        <v>5372.5925925925931</v>
      </c>
      <c r="AR40" s="13">
        <f t="shared" si="28"/>
        <v>3017.8732856290994</v>
      </c>
    </row>
    <row r="41" spans="1:44" ht="15" customHeight="1" thickBot="1" x14ac:dyDescent="0.3">
      <c r="A41" s="3" t="s">
        <v>14</v>
      </c>
      <c r="B41" s="2">
        <v>63022715.99999997</v>
      </c>
      <c r="C41" s="2">
        <v>324059639.00000012</v>
      </c>
      <c r="D41" s="2">
        <v>9690210</v>
      </c>
      <c r="E41" s="2">
        <v>11965100</v>
      </c>
      <c r="F41" s="2"/>
      <c r="G41" s="2">
        <v>64902410</v>
      </c>
      <c r="H41" s="2"/>
      <c r="I41" s="2">
        <v>20369774.999999996</v>
      </c>
      <c r="J41" s="2">
        <v>0</v>
      </c>
      <c r="K41" s="2"/>
      <c r="L41" s="1">
        <f t="shared" si="26"/>
        <v>72712925.99999997</v>
      </c>
      <c r="M41" s="12">
        <f t="shared" si="26"/>
        <v>421296924.00000012</v>
      </c>
      <c r="N41" s="13">
        <f>L41+M41</f>
        <v>494009850.00000012</v>
      </c>
      <c r="P41" s="3" t="s">
        <v>14</v>
      </c>
      <c r="Q41" s="2">
        <v>16721</v>
      </c>
      <c r="R41" s="2">
        <v>57486</v>
      </c>
      <c r="S41" s="2">
        <v>1486</v>
      </c>
      <c r="T41" s="2">
        <v>1387</v>
      </c>
      <c r="U41" s="2">
        <v>0</v>
      </c>
      <c r="V41" s="2">
        <v>3746</v>
      </c>
      <c r="W41" s="2">
        <v>0</v>
      </c>
      <c r="X41" s="2">
        <v>3628</v>
      </c>
      <c r="Y41" s="2">
        <v>2667</v>
      </c>
      <c r="Z41" s="2">
        <v>0</v>
      </c>
      <c r="AA41" s="1">
        <f t="shared" si="27"/>
        <v>20874</v>
      </c>
      <c r="AB41" s="12">
        <f t="shared" si="27"/>
        <v>66247</v>
      </c>
      <c r="AC41" s="13">
        <f>AA41+AB41</f>
        <v>87121</v>
      </c>
      <c r="AE41" s="3" t="s">
        <v>14</v>
      </c>
      <c r="AF41" s="2">
        <f t="shared" si="28"/>
        <v>3769.075772980083</v>
      </c>
      <c r="AG41" s="2">
        <f t="shared" si="28"/>
        <v>5637.1923424833894</v>
      </c>
      <c r="AH41" s="2">
        <f t="shared" si="28"/>
        <v>6521.0026917900404</v>
      </c>
      <c r="AI41" s="2">
        <f t="shared" si="28"/>
        <v>8626.6041816870948</v>
      </c>
      <c r="AJ41" s="2" t="str">
        <f t="shared" si="28"/>
        <v>N.A.</v>
      </c>
      <c r="AK41" s="2">
        <f t="shared" si="28"/>
        <v>17325.790176187933</v>
      </c>
      <c r="AL41" s="2" t="str">
        <f t="shared" si="28"/>
        <v>N.A.</v>
      </c>
      <c r="AM41" s="2">
        <f t="shared" si="28"/>
        <v>5614.6017089305396</v>
      </c>
      <c r="AN41" s="2">
        <f t="shared" si="28"/>
        <v>0</v>
      </c>
      <c r="AO41" s="2" t="str">
        <f t="shared" si="28"/>
        <v>N.A.</v>
      </c>
      <c r="AP41" s="15">
        <f t="shared" si="28"/>
        <v>3483.4208105777507</v>
      </c>
      <c r="AQ41" s="16">
        <f t="shared" si="28"/>
        <v>6359.4868295922852</v>
      </c>
      <c r="AR41" s="13">
        <f t="shared" si="28"/>
        <v>5670.3877365962298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6"/>
        <v>0</v>
      </c>
      <c r="M42" s="12">
        <f t="shared" si="26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7"/>
        <v>0</v>
      </c>
      <c r="AB42" s="12">
        <f t="shared" si="27"/>
        <v>0</v>
      </c>
      <c r="AC42" s="13">
        <f>AA42+AB42</f>
        <v>0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 t="str">
        <f t="shared" si="28"/>
        <v>N.A.</v>
      </c>
      <c r="AM42" s="2" t="str">
        <f t="shared" si="28"/>
        <v>N.A.</v>
      </c>
      <c r="AN42" s="2" t="str">
        <f t="shared" si="28"/>
        <v>N.A.</v>
      </c>
      <c r="AO42" s="2" t="str">
        <f t="shared" si="28"/>
        <v>N.A.</v>
      </c>
      <c r="AP42" s="15" t="str">
        <f t="shared" si="28"/>
        <v>N.A.</v>
      </c>
      <c r="AQ42" s="16" t="str">
        <f t="shared" si="28"/>
        <v>N.A.</v>
      </c>
      <c r="AR42" s="13" t="str">
        <f t="shared" si="28"/>
        <v>N.A.</v>
      </c>
    </row>
    <row r="43" spans="1:44" ht="15" customHeight="1" thickBot="1" x14ac:dyDescent="0.3">
      <c r="A43" s="4" t="s">
        <v>16</v>
      </c>
      <c r="B43" s="2">
        <f t="shared" ref="B43:K43" si="29">SUM(B39:B42)</f>
        <v>104696437.99999997</v>
      </c>
      <c r="C43" s="2">
        <f t="shared" si="29"/>
        <v>325510239.00000012</v>
      </c>
      <c r="D43" s="2">
        <f t="shared" si="29"/>
        <v>10077120</v>
      </c>
      <c r="E43" s="2">
        <f t="shared" si="29"/>
        <v>11965100</v>
      </c>
      <c r="F43" s="2">
        <f t="shared" si="29"/>
        <v>13673237.999999996</v>
      </c>
      <c r="G43" s="2">
        <f t="shared" si="29"/>
        <v>64902410</v>
      </c>
      <c r="H43" s="2">
        <f t="shared" si="29"/>
        <v>50764671.999999955</v>
      </c>
      <c r="I43" s="2">
        <f t="shared" si="29"/>
        <v>20369774.999999996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179211467.99999994</v>
      </c>
      <c r="M43" s="12">
        <f t="shared" ref="M43" si="31">C43+E43+G43+I43+K43</f>
        <v>422747524.00000012</v>
      </c>
      <c r="N43" s="18">
        <f>L43+M43</f>
        <v>601958992</v>
      </c>
      <c r="P43" s="4" t="s">
        <v>16</v>
      </c>
      <c r="Q43" s="2">
        <f t="shared" ref="Q43:Z43" si="32">SUM(Q39:Q42)</f>
        <v>30383</v>
      </c>
      <c r="R43" s="2">
        <f t="shared" si="32"/>
        <v>57756</v>
      </c>
      <c r="S43" s="2">
        <f t="shared" si="32"/>
        <v>1854</v>
      </c>
      <c r="T43" s="2">
        <f t="shared" si="32"/>
        <v>1387</v>
      </c>
      <c r="U43" s="2">
        <f t="shared" si="32"/>
        <v>1837</v>
      </c>
      <c r="V43" s="2">
        <f t="shared" si="32"/>
        <v>3746</v>
      </c>
      <c r="W43" s="2">
        <f t="shared" si="32"/>
        <v>16186</v>
      </c>
      <c r="X43" s="2">
        <f t="shared" si="32"/>
        <v>3628</v>
      </c>
      <c r="Y43" s="2">
        <f t="shared" si="32"/>
        <v>5351</v>
      </c>
      <c r="Z43" s="2">
        <f t="shared" si="32"/>
        <v>0</v>
      </c>
      <c r="AA43" s="1">
        <f t="shared" ref="AA43" si="33">Q43+S43+U43+W43+Y43</f>
        <v>55611</v>
      </c>
      <c r="AB43" s="12">
        <f t="shared" ref="AB43" si="34">R43+T43+V43+X43+Z43</f>
        <v>66517</v>
      </c>
      <c r="AC43" s="18">
        <f>AA43+AB43</f>
        <v>122128</v>
      </c>
      <c r="AE43" s="4" t="s">
        <v>16</v>
      </c>
      <c r="AF43" s="2">
        <f t="shared" ref="AF43:AO43" si="35">IFERROR(B43/Q43, "N.A.")</f>
        <v>3445.8887535793033</v>
      </c>
      <c r="AG43" s="2">
        <f t="shared" si="35"/>
        <v>5635.9553812590921</v>
      </c>
      <c r="AH43" s="2">
        <f t="shared" si="35"/>
        <v>5435.3398058252424</v>
      </c>
      <c r="AI43" s="2">
        <f t="shared" si="35"/>
        <v>8626.6041816870948</v>
      </c>
      <c r="AJ43" s="2">
        <f t="shared" si="35"/>
        <v>7443.2433315187782</v>
      </c>
      <c r="AK43" s="2">
        <f t="shared" si="35"/>
        <v>17325.790176187933</v>
      </c>
      <c r="AL43" s="2">
        <f t="shared" si="35"/>
        <v>3136.3321388854538</v>
      </c>
      <c r="AM43" s="2">
        <f t="shared" si="35"/>
        <v>5614.6017089305396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3222.590278901655</v>
      </c>
      <c r="AQ43" s="16">
        <f t="shared" ref="AQ43" si="37">IFERROR(M43/AB43, "N.A.")</f>
        <v>6355.4809146533989</v>
      </c>
      <c r="AR43" s="13">
        <f t="shared" ref="AR43" si="38">IFERROR(N43/AC43, "N.A.")</f>
        <v>4928.9187737455786</v>
      </c>
    </row>
    <row r="44" spans="1:44" ht="15" customHeight="1" thickBot="1" x14ac:dyDescent="0.3">
      <c r="A44" s="5" t="s">
        <v>0</v>
      </c>
      <c r="B44" s="48">
        <f>B43+C43</f>
        <v>430206677.00000012</v>
      </c>
      <c r="C44" s="49"/>
      <c r="D44" s="48">
        <f>D43+E43</f>
        <v>22042220</v>
      </c>
      <c r="E44" s="49"/>
      <c r="F44" s="48">
        <f>F43+G43</f>
        <v>78575648</v>
      </c>
      <c r="G44" s="49"/>
      <c r="H44" s="48">
        <f>H43+I43</f>
        <v>71134446.999999955</v>
      </c>
      <c r="I44" s="49"/>
      <c r="J44" s="48">
        <f>J43+K43</f>
        <v>0</v>
      </c>
      <c r="K44" s="49"/>
      <c r="L44" s="48">
        <f>L43+M43</f>
        <v>601958992</v>
      </c>
      <c r="M44" s="50"/>
      <c r="N44" s="19">
        <f>B44+D44+F44+H44+J44</f>
        <v>601958992.00000012</v>
      </c>
      <c r="P44" s="5" t="s">
        <v>0</v>
      </c>
      <c r="Q44" s="48">
        <f>Q43+R43</f>
        <v>88139</v>
      </c>
      <c r="R44" s="49"/>
      <c r="S44" s="48">
        <f>S43+T43</f>
        <v>3241</v>
      </c>
      <c r="T44" s="49"/>
      <c r="U44" s="48">
        <f>U43+V43</f>
        <v>5583</v>
      </c>
      <c r="V44" s="49"/>
      <c r="W44" s="48">
        <f>W43+X43</f>
        <v>19814</v>
      </c>
      <c r="X44" s="49"/>
      <c r="Y44" s="48">
        <f>Y43+Z43</f>
        <v>5351</v>
      </c>
      <c r="Z44" s="49"/>
      <c r="AA44" s="48">
        <f>AA43+AB43</f>
        <v>122128</v>
      </c>
      <c r="AB44" s="50"/>
      <c r="AC44" s="19">
        <f>Q44+S44+U44+W44+Y44</f>
        <v>122128</v>
      </c>
      <c r="AE44" s="5" t="s">
        <v>0</v>
      </c>
      <c r="AF44" s="28">
        <f>IFERROR(B44/Q44,"N.A.")</f>
        <v>4881.0024733659347</v>
      </c>
      <c r="AG44" s="29"/>
      <c r="AH44" s="28">
        <f>IFERROR(D44/S44,"N.A.")</f>
        <v>6801.0552298673247</v>
      </c>
      <c r="AI44" s="29"/>
      <c r="AJ44" s="28">
        <f>IFERROR(F44/U44,"N.A.")</f>
        <v>14074.090632276553</v>
      </c>
      <c r="AK44" s="29"/>
      <c r="AL44" s="28">
        <f>IFERROR(H44/W44,"N.A.")</f>
        <v>3590.1103765014614</v>
      </c>
      <c r="AM44" s="29"/>
      <c r="AN44" s="28">
        <f>IFERROR(J44/Y44,"N.A.")</f>
        <v>0</v>
      </c>
      <c r="AO44" s="29"/>
      <c r="AP44" s="28">
        <f>IFERROR(L44/AA44,"N.A.")</f>
        <v>4928.9187737455786</v>
      </c>
      <c r="AQ44" s="29"/>
      <c r="AR44" s="17">
        <f>IFERROR(N44/AC44, "N.A.")</f>
        <v>4928.9187737455795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37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1901722.0000000002</v>
      </c>
      <c r="C15" s="2"/>
      <c r="D15" s="2">
        <v>1281400.0000000002</v>
      </c>
      <c r="E15" s="2"/>
      <c r="F15" s="2">
        <v>343140</v>
      </c>
      <c r="G15" s="2"/>
      <c r="H15" s="2">
        <v>7753299.0000000009</v>
      </c>
      <c r="I15" s="2"/>
      <c r="J15" s="2">
        <v>0</v>
      </c>
      <c r="K15" s="2"/>
      <c r="L15" s="1">
        <f t="shared" ref="L15:M18" si="0">B15+D15+F15+H15+J15</f>
        <v>11279561.000000002</v>
      </c>
      <c r="M15" s="12">
        <f t="shared" si="0"/>
        <v>0</v>
      </c>
      <c r="N15" s="13">
        <f>L15+M15</f>
        <v>11279561.000000002</v>
      </c>
      <c r="P15" s="3" t="s">
        <v>12</v>
      </c>
      <c r="Q15" s="2">
        <v>799</v>
      </c>
      <c r="R15" s="2">
        <v>0</v>
      </c>
      <c r="S15" s="2">
        <v>502</v>
      </c>
      <c r="T15" s="2">
        <v>0</v>
      </c>
      <c r="U15" s="2">
        <v>266</v>
      </c>
      <c r="V15" s="2">
        <v>0</v>
      </c>
      <c r="W15" s="2">
        <v>6138</v>
      </c>
      <c r="X15" s="2">
        <v>0</v>
      </c>
      <c r="Y15" s="2">
        <v>1175</v>
      </c>
      <c r="Z15" s="2">
        <v>0</v>
      </c>
      <c r="AA15" s="1">
        <f t="shared" ref="AA15:AB18" si="1">Q15+S15+U15+W15+Y15</f>
        <v>8880</v>
      </c>
      <c r="AB15" s="12">
        <f t="shared" si="1"/>
        <v>0</v>
      </c>
      <c r="AC15" s="13">
        <f>AA15+AB15</f>
        <v>8880</v>
      </c>
      <c r="AE15" s="3" t="s">
        <v>12</v>
      </c>
      <c r="AF15" s="2">
        <f t="shared" ref="AF15:AR18" si="2">IFERROR(B15/Q15, "N.A.")</f>
        <v>2380.1276595744685</v>
      </c>
      <c r="AG15" s="2" t="str">
        <f t="shared" si="2"/>
        <v>N.A.</v>
      </c>
      <c r="AH15" s="2">
        <f t="shared" si="2"/>
        <v>2552.5896414342633</v>
      </c>
      <c r="AI15" s="2" t="str">
        <f t="shared" si="2"/>
        <v>N.A.</v>
      </c>
      <c r="AJ15" s="2">
        <f t="shared" si="2"/>
        <v>1290</v>
      </c>
      <c r="AK15" s="2" t="str">
        <f t="shared" si="2"/>
        <v>N.A.</v>
      </c>
      <c r="AL15" s="2">
        <f t="shared" si="2"/>
        <v>1263.1637341153471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1270.2208333333335</v>
      </c>
      <c r="AQ15" s="16" t="str">
        <f t="shared" si="2"/>
        <v>N.A.</v>
      </c>
      <c r="AR15" s="13">
        <f t="shared" si="2"/>
        <v>1270.2208333333335</v>
      </c>
    </row>
    <row r="16" spans="1:44" ht="15" customHeight="1" thickBot="1" x14ac:dyDescent="0.3">
      <c r="A16" s="3" t="s">
        <v>13</v>
      </c>
      <c r="B16" s="2">
        <v>848307</v>
      </c>
      <c r="C16" s="2">
        <v>571900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848307</v>
      </c>
      <c r="M16" s="12">
        <f t="shared" si="0"/>
        <v>571900</v>
      </c>
      <c r="N16" s="13">
        <f>L16+M16</f>
        <v>1420207</v>
      </c>
      <c r="P16" s="3" t="s">
        <v>13</v>
      </c>
      <c r="Q16" s="2">
        <v>932</v>
      </c>
      <c r="R16" s="2">
        <v>266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932</v>
      </c>
      <c r="AB16" s="12">
        <f t="shared" si="1"/>
        <v>266</v>
      </c>
      <c r="AC16" s="13">
        <f>AA16+AB16</f>
        <v>1198</v>
      </c>
      <c r="AE16" s="3" t="s">
        <v>13</v>
      </c>
      <c r="AF16" s="2">
        <f t="shared" si="2"/>
        <v>910.20064377682399</v>
      </c>
      <c r="AG16" s="2">
        <f t="shared" si="2"/>
        <v>2150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910.20064377682399</v>
      </c>
      <c r="AQ16" s="16">
        <f t="shared" si="2"/>
        <v>2150</v>
      </c>
      <c r="AR16" s="13">
        <f t="shared" si="2"/>
        <v>1185.4816360601001</v>
      </c>
    </row>
    <row r="17" spans="1:44" ht="15" customHeight="1" thickBot="1" x14ac:dyDescent="0.3">
      <c r="A17" s="3" t="s">
        <v>14</v>
      </c>
      <c r="B17" s="2">
        <v>5839263</v>
      </c>
      <c r="C17" s="2">
        <v>26573798.000000004</v>
      </c>
      <c r="D17" s="2">
        <v>343140</v>
      </c>
      <c r="E17" s="2"/>
      <c r="F17" s="2"/>
      <c r="G17" s="2">
        <v>1676335</v>
      </c>
      <c r="H17" s="2"/>
      <c r="I17" s="2">
        <v>1124200</v>
      </c>
      <c r="J17" s="2">
        <v>0</v>
      </c>
      <c r="K17" s="2"/>
      <c r="L17" s="1">
        <f t="shared" si="0"/>
        <v>6182403</v>
      </c>
      <c r="M17" s="12">
        <f t="shared" si="0"/>
        <v>29374333.000000004</v>
      </c>
      <c r="N17" s="13">
        <f>L17+M17</f>
        <v>35556736</v>
      </c>
      <c r="P17" s="3" t="s">
        <v>14</v>
      </c>
      <c r="Q17" s="2">
        <v>2554</v>
      </c>
      <c r="R17" s="2">
        <v>3832</v>
      </c>
      <c r="S17" s="2">
        <v>266</v>
      </c>
      <c r="T17" s="2">
        <v>0</v>
      </c>
      <c r="U17" s="2">
        <v>0</v>
      </c>
      <c r="V17" s="2">
        <v>358</v>
      </c>
      <c r="W17" s="2">
        <v>0</v>
      </c>
      <c r="X17" s="2">
        <v>364</v>
      </c>
      <c r="Y17" s="2">
        <v>655</v>
      </c>
      <c r="Z17" s="2">
        <v>0</v>
      </c>
      <c r="AA17" s="1">
        <f t="shared" si="1"/>
        <v>3475</v>
      </c>
      <c r="AB17" s="12">
        <f t="shared" si="1"/>
        <v>4554</v>
      </c>
      <c r="AC17" s="13">
        <f>AA17+AB17</f>
        <v>8029</v>
      </c>
      <c r="AE17" s="3" t="s">
        <v>14</v>
      </c>
      <c r="AF17" s="2">
        <f t="shared" si="2"/>
        <v>2286.3206734534065</v>
      </c>
      <c r="AG17" s="2">
        <f t="shared" si="2"/>
        <v>6934.7072025052203</v>
      </c>
      <c r="AH17" s="2">
        <f t="shared" si="2"/>
        <v>1290</v>
      </c>
      <c r="AI17" s="2" t="str">
        <f t="shared" si="2"/>
        <v>N.A.</v>
      </c>
      <c r="AJ17" s="2" t="str">
        <f t="shared" si="2"/>
        <v>N.A.</v>
      </c>
      <c r="AK17" s="2">
        <f t="shared" si="2"/>
        <v>4682.5</v>
      </c>
      <c r="AL17" s="2" t="str">
        <f t="shared" si="2"/>
        <v>N.A.</v>
      </c>
      <c r="AM17" s="2">
        <f t="shared" si="2"/>
        <v>3088.4615384615386</v>
      </c>
      <c r="AN17" s="2">
        <f t="shared" si="2"/>
        <v>0</v>
      </c>
      <c r="AO17" s="2" t="str">
        <f t="shared" si="2"/>
        <v>N.A.</v>
      </c>
      <c r="AP17" s="15">
        <f t="shared" si="2"/>
        <v>1779.1087769784172</v>
      </c>
      <c r="AQ17" s="16">
        <f t="shared" si="2"/>
        <v>6450.2268335529216</v>
      </c>
      <c r="AR17" s="13">
        <f t="shared" si="2"/>
        <v>4428.538547764354</v>
      </c>
    </row>
    <row r="18" spans="1:44" ht="15" customHeight="1" thickBot="1" x14ac:dyDescent="0.3">
      <c r="A18" s="3" t="s">
        <v>15</v>
      </c>
      <c r="B18" s="2">
        <v>948021</v>
      </c>
      <c r="C18" s="2"/>
      <c r="D18" s="2"/>
      <c r="E18" s="2"/>
      <c r="F18" s="2"/>
      <c r="G18" s="2">
        <v>3078800</v>
      </c>
      <c r="H18" s="2">
        <v>398277.99999999994</v>
      </c>
      <c r="I18" s="2"/>
      <c r="J18" s="2">
        <v>0</v>
      </c>
      <c r="K18" s="2"/>
      <c r="L18" s="1">
        <f t="shared" si="0"/>
        <v>1346299</v>
      </c>
      <c r="M18" s="12">
        <f t="shared" si="0"/>
        <v>3078800</v>
      </c>
      <c r="N18" s="13">
        <f>L18+M18</f>
        <v>4425099</v>
      </c>
      <c r="P18" s="3" t="s">
        <v>15</v>
      </c>
      <c r="Q18" s="2">
        <v>651</v>
      </c>
      <c r="R18" s="2">
        <v>0</v>
      </c>
      <c r="S18" s="2">
        <v>0</v>
      </c>
      <c r="T18" s="2">
        <v>0</v>
      </c>
      <c r="U18" s="2">
        <v>0</v>
      </c>
      <c r="V18" s="2">
        <v>627</v>
      </c>
      <c r="W18" s="2">
        <v>4470</v>
      </c>
      <c r="X18" s="2">
        <v>0</v>
      </c>
      <c r="Y18" s="2">
        <v>1497</v>
      </c>
      <c r="Z18" s="2">
        <v>0</v>
      </c>
      <c r="AA18" s="1">
        <f t="shared" si="1"/>
        <v>6618</v>
      </c>
      <c r="AB18" s="12">
        <f t="shared" si="1"/>
        <v>627</v>
      </c>
      <c r="AC18" s="18">
        <f>AA18+AB18</f>
        <v>7245</v>
      </c>
      <c r="AE18" s="3" t="s">
        <v>15</v>
      </c>
      <c r="AF18" s="2">
        <f t="shared" si="2"/>
        <v>1456.2534562211981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4910.3668261562998</v>
      </c>
      <c r="AL18" s="2">
        <f t="shared" si="2"/>
        <v>89.100223713646514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203.4298881837413</v>
      </c>
      <c r="AQ18" s="16">
        <f t="shared" si="2"/>
        <v>4910.3668261562998</v>
      </c>
      <c r="AR18" s="13">
        <f t="shared" si="2"/>
        <v>610.77971014492755</v>
      </c>
    </row>
    <row r="19" spans="1:44" ht="15" customHeight="1" thickBot="1" x14ac:dyDescent="0.3">
      <c r="A19" s="4" t="s">
        <v>16</v>
      </c>
      <c r="B19" s="2">
        <f t="shared" ref="B19:K19" si="3">SUM(B15:B18)</f>
        <v>9537313</v>
      </c>
      <c r="C19" s="2">
        <f t="shared" si="3"/>
        <v>27145698.000000004</v>
      </c>
      <c r="D19" s="2">
        <f t="shared" si="3"/>
        <v>1624540.0000000002</v>
      </c>
      <c r="E19" s="2">
        <f t="shared" si="3"/>
        <v>0</v>
      </c>
      <c r="F19" s="2">
        <f t="shared" si="3"/>
        <v>343140</v>
      </c>
      <c r="G19" s="2">
        <f t="shared" si="3"/>
        <v>4755135</v>
      </c>
      <c r="H19" s="2">
        <f t="shared" si="3"/>
        <v>8151577.0000000009</v>
      </c>
      <c r="I19" s="2">
        <f t="shared" si="3"/>
        <v>1124200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19656570</v>
      </c>
      <c r="M19" s="12">
        <f t="shared" ref="M19" si="5">C19+E19+G19+I19+K19</f>
        <v>33025033.000000004</v>
      </c>
      <c r="N19" s="18">
        <f>L19+M19</f>
        <v>52681603</v>
      </c>
      <c r="P19" s="4" t="s">
        <v>16</v>
      </c>
      <c r="Q19" s="2">
        <f t="shared" ref="Q19:Z19" si="6">SUM(Q15:Q18)</f>
        <v>4936</v>
      </c>
      <c r="R19" s="2">
        <f t="shared" si="6"/>
        <v>4098</v>
      </c>
      <c r="S19" s="2">
        <f t="shared" si="6"/>
        <v>768</v>
      </c>
      <c r="T19" s="2">
        <f t="shared" si="6"/>
        <v>0</v>
      </c>
      <c r="U19" s="2">
        <f t="shared" si="6"/>
        <v>266</v>
      </c>
      <c r="V19" s="2">
        <f t="shared" si="6"/>
        <v>985</v>
      </c>
      <c r="W19" s="2">
        <f t="shared" si="6"/>
        <v>10608</v>
      </c>
      <c r="X19" s="2">
        <f t="shared" si="6"/>
        <v>364</v>
      </c>
      <c r="Y19" s="2">
        <f t="shared" si="6"/>
        <v>3327</v>
      </c>
      <c r="Z19" s="2">
        <f t="shared" si="6"/>
        <v>0</v>
      </c>
      <c r="AA19" s="1">
        <f t="shared" ref="AA19" si="7">Q19+S19+U19+W19+Y19</f>
        <v>19905</v>
      </c>
      <c r="AB19" s="12">
        <f t="shared" ref="AB19" si="8">R19+T19+V19+X19+Z19</f>
        <v>5447</v>
      </c>
      <c r="AC19" s="13">
        <f>AA19+AB19</f>
        <v>25352</v>
      </c>
      <c r="AE19" s="4" t="s">
        <v>16</v>
      </c>
      <c r="AF19" s="2">
        <f t="shared" ref="AF19:AO19" si="9">IFERROR(B19/Q19, "N.A.")</f>
        <v>1932.1946920583468</v>
      </c>
      <c r="AG19" s="2">
        <f t="shared" si="9"/>
        <v>6624.1332357247447</v>
      </c>
      <c r="AH19" s="2">
        <f t="shared" si="9"/>
        <v>2115.2864583333335</v>
      </c>
      <c r="AI19" s="2" t="str">
        <f t="shared" si="9"/>
        <v>N.A.</v>
      </c>
      <c r="AJ19" s="2">
        <f t="shared" si="9"/>
        <v>1290</v>
      </c>
      <c r="AK19" s="2">
        <f t="shared" si="9"/>
        <v>4827.5482233502535</v>
      </c>
      <c r="AL19" s="2">
        <f t="shared" si="9"/>
        <v>768.43674585218707</v>
      </c>
      <c r="AM19" s="2">
        <f t="shared" si="9"/>
        <v>3088.4615384615386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987.51921627731724</v>
      </c>
      <c r="AQ19" s="16">
        <f t="shared" ref="AQ19" si="11">IFERROR(M19/AB19, "N.A.")</f>
        <v>6062.9765008261438</v>
      </c>
      <c r="AR19" s="13">
        <f t="shared" ref="AR19" si="12">IFERROR(N19/AC19, "N.A.")</f>
        <v>2078.0057983591037</v>
      </c>
    </row>
    <row r="20" spans="1:44" ht="15" customHeight="1" thickBot="1" x14ac:dyDescent="0.3">
      <c r="A20" s="5" t="s">
        <v>0</v>
      </c>
      <c r="B20" s="48">
        <f>B19+C19</f>
        <v>36683011</v>
      </c>
      <c r="C20" s="49"/>
      <c r="D20" s="48">
        <f>D19+E19</f>
        <v>1624540.0000000002</v>
      </c>
      <c r="E20" s="49"/>
      <c r="F20" s="48">
        <f>F19+G19</f>
        <v>5098275</v>
      </c>
      <c r="G20" s="49"/>
      <c r="H20" s="48">
        <f>H19+I19</f>
        <v>9275777</v>
      </c>
      <c r="I20" s="49"/>
      <c r="J20" s="48">
        <f>J19+K19</f>
        <v>0</v>
      </c>
      <c r="K20" s="49"/>
      <c r="L20" s="48">
        <f>L19+M19</f>
        <v>52681603</v>
      </c>
      <c r="M20" s="50"/>
      <c r="N20" s="19">
        <f>B20+D20+F20+H20+J20</f>
        <v>52681603</v>
      </c>
      <c r="P20" s="5" t="s">
        <v>0</v>
      </c>
      <c r="Q20" s="48">
        <f>Q19+R19</f>
        <v>9034</v>
      </c>
      <c r="R20" s="49"/>
      <c r="S20" s="48">
        <f>S19+T19</f>
        <v>768</v>
      </c>
      <c r="T20" s="49"/>
      <c r="U20" s="48">
        <f>U19+V19</f>
        <v>1251</v>
      </c>
      <c r="V20" s="49"/>
      <c r="W20" s="48">
        <f>W19+X19</f>
        <v>10972</v>
      </c>
      <c r="X20" s="49"/>
      <c r="Y20" s="48">
        <f>Y19+Z19</f>
        <v>3327</v>
      </c>
      <c r="Z20" s="49"/>
      <c r="AA20" s="48">
        <f>AA19+AB19</f>
        <v>25352</v>
      </c>
      <c r="AB20" s="49"/>
      <c r="AC20" s="20">
        <f>Q20+S20+U20+W20+Y20</f>
        <v>25352</v>
      </c>
      <c r="AE20" s="5" t="s">
        <v>0</v>
      </c>
      <c r="AF20" s="28">
        <f>IFERROR(B20/Q20,"N.A.")</f>
        <v>4060.550254593757</v>
      </c>
      <c r="AG20" s="29"/>
      <c r="AH20" s="28">
        <f>IFERROR(D20/S20,"N.A.")</f>
        <v>2115.2864583333335</v>
      </c>
      <c r="AI20" s="29"/>
      <c r="AJ20" s="28">
        <f>IFERROR(F20/U20,"N.A.")</f>
        <v>4075.3597122302158</v>
      </c>
      <c r="AK20" s="29"/>
      <c r="AL20" s="28">
        <f>IFERROR(H20/W20,"N.A.")</f>
        <v>845.40439300036462</v>
      </c>
      <c r="AM20" s="29"/>
      <c r="AN20" s="28">
        <f>IFERROR(J20/Y20,"N.A.")</f>
        <v>0</v>
      </c>
      <c r="AO20" s="29"/>
      <c r="AP20" s="28">
        <f>IFERROR(L20/AA20,"N.A.")</f>
        <v>2078.0057983591037</v>
      </c>
      <c r="AQ20" s="29"/>
      <c r="AR20" s="17">
        <f>IFERROR(N20/AC20, "N.A.")</f>
        <v>2078.0057983591037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1901722.0000000002</v>
      </c>
      <c r="C27" s="2"/>
      <c r="D27" s="2">
        <v>1281400.0000000002</v>
      </c>
      <c r="E27" s="2"/>
      <c r="F27" s="2">
        <v>343140</v>
      </c>
      <c r="G27" s="2"/>
      <c r="H27" s="2">
        <v>3771287.9999999995</v>
      </c>
      <c r="I27" s="2"/>
      <c r="J27" s="2"/>
      <c r="K27" s="2"/>
      <c r="L27" s="1">
        <f t="shared" ref="L27:M30" si="13">B27+D27+F27+H27+J27</f>
        <v>7297550</v>
      </c>
      <c r="M27" s="12">
        <f t="shared" si="13"/>
        <v>0</v>
      </c>
      <c r="N27" s="13">
        <f>L27+M27</f>
        <v>7297550</v>
      </c>
      <c r="P27" s="3" t="s">
        <v>12</v>
      </c>
      <c r="Q27" s="2">
        <v>799</v>
      </c>
      <c r="R27" s="2">
        <v>0</v>
      </c>
      <c r="S27" s="2">
        <v>502</v>
      </c>
      <c r="T27" s="2">
        <v>0</v>
      </c>
      <c r="U27" s="2">
        <v>266</v>
      </c>
      <c r="V27" s="2">
        <v>0</v>
      </c>
      <c r="W27" s="2">
        <v>1813</v>
      </c>
      <c r="X27" s="2">
        <v>0</v>
      </c>
      <c r="Y27" s="2">
        <v>0</v>
      </c>
      <c r="Z27" s="2">
        <v>0</v>
      </c>
      <c r="AA27" s="1">
        <f t="shared" ref="AA27:AB30" si="14">Q27+S27+U27+W27+Y27</f>
        <v>3380</v>
      </c>
      <c r="AB27" s="12">
        <f t="shared" si="14"/>
        <v>0</v>
      </c>
      <c r="AC27" s="13">
        <f>AA27+AB27</f>
        <v>3380</v>
      </c>
      <c r="AE27" s="3" t="s">
        <v>12</v>
      </c>
      <c r="AF27" s="2">
        <f t="shared" ref="AF27:AR30" si="15">IFERROR(B27/Q27, "N.A.")</f>
        <v>2380.1276595744685</v>
      </c>
      <c r="AG27" s="2" t="str">
        <f t="shared" si="15"/>
        <v>N.A.</v>
      </c>
      <c r="AH27" s="2">
        <f t="shared" si="15"/>
        <v>2552.5896414342633</v>
      </c>
      <c r="AI27" s="2" t="str">
        <f t="shared" si="15"/>
        <v>N.A.</v>
      </c>
      <c r="AJ27" s="2">
        <f t="shared" si="15"/>
        <v>1290</v>
      </c>
      <c r="AK27" s="2" t="str">
        <f t="shared" si="15"/>
        <v>N.A.</v>
      </c>
      <c r="AL27" s="2">
        <f t="shared" si="15"/>
        <v>2080.1367898510753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2159.0384615384614</v>
      </c>
      <c r="AQ27" s="16" t="str">
        <f t="shared" si="15"/>
        <v>N.A.</v>
      </c>
      <c r="AR27" s="13">
        <f t="shared" si="15"/>
        <v>2159.0384615384614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0</v>
      </c>
      <c r="M28" s="12">
        <f t="shared" si="13"/>
        <v>0</v>
      </c>
      <c r="N28" s="13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0</v>
      </c>
      <c r="AB28" s="12">
        <f t="shared" si="14"/>
        <v>0</v>
      </c>
      <c r="AC28" s="13">
        <f>AA28+AB28</f>
        <v>0</v>
      </c>
      <c r="AE28" s="3" t="s">
        <v>13</v>
      </c>
      <c r="AF28" s="2" t="str">
        <f t="shared" si="15"/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6" t="str">
        <f t="shared" si="15"/>
        <v>N.A.</v>
      </c>
      <c r="AR28" s="13" t="str">
        <f t="shared" si="15"/>
        <v>N.A.</v>
      </c>
    </row>
    <row r="29" spans="1:44" ht="15" customHeight="1" thickBot="1" x14ac:dyDescent="0.3">
      <c r="A29" s="3" t="s">
        <v>14</v>
      </c>
      <c r="B29" s="2">
        <v>2919980.9999999995</v>
      </c>
      <c r="C29" s="2">
        <v>18308894</v>
      </c>
      <c r="D29" s="2">
        <v>343140</v>
      </c>
      <c r="E29" s="2"/>
      <c r="F29" s="2"/>
      <c r="G29" s="2">
        <v>1676335</v>
      </c>
      <c r="H29" s="2"/>
      <c r="I29" s="2">
        <v>909400</v>
      </c>
      <c r="J29" s="2"/>
      <c r="K29" s="2"/>
      <c r="L29" s="1">
        <f t="shared" si="13"/>
        <v>3263120.9999999995</v>
      </c>
      <c r="M29" s="12">
        <f t="shared" si="13"/>
        <v>20894629</v>
      </c>
      <c r="N29" s="13">
        <f>L29+M29</f>
        <v>24157750</v>
      </c>
      <c r="P29" s="3" t="s">
        <v>14</v>
      </c>
      <c r="Q29" s="2">
        <v>927</v>
      </c>
      <c r="R29" s="2">
        <v>2369</v>
      </c>
      <c r="S29" s="2">
        <v>266</v>
      </c>
      <c r="T29" s="2">
        <v>0</v>
      </c>
      <c r="U29" s="2">
        <v>0</v>
      </c>
      <c r="V29" s="2">
        <v>358</v>
      </c>
      <c r="W29" s="2">
        <v>0</v>
      </c>
      <c r="X29" s="2">
        <v>185</v>
      </c>
      <c r="Y29" s="2">
        <v>0</v>
      </c>
      <c r="Z29" s="2">
        <v>0</v>
      </c>
      <c r="AA29" s="1">
        <f t="shared" si="14"/>
        <v>1193</v>
      </c>
      <c r="AB29" s="12">
        <f t="shared" si="14"/>
        <v>2912</v>
      </c>
      <c r="AC29" s="13">
        <f>AA29+AB29</f>
        <v>4105</v>
      </c>
      <c r="AE29" s="3" t="s">
        <v>14</v>
      </c>
      <c r="AF29" s="2">
        <f t="shared" si="15"/>
        <v>3149.9255663430417</v>
      </c>
      <c r="AG29" s="2">
        <f t="shared" si="15"/>
        <v>7728.5327142254118</v>
      </c>
      <c r="AH29" s="2">
        <f t="shared" si="15"/>
        <v>1290</v>
      </c>
      <c r="AI29" s="2" t="str">
        <f t="shared" si="15"/>
        <v>N.A.</v>
      </c>
      <c r="AJ29" s="2" t="str">
        <f t="shared" si="15"/>
        <v>N.A.</v>
      </c>
      <c r="AK29" s="2">
        <f t="shared" si="15"/>
        <v>4682.5</v>
      </c>
      <c r="AL29" s="2" t="str">
        <f t="shared" si="15"/>
        <v>N.A.</v>
      </c>
      <c r="AM29" s="2">
        <f t="shared" si="15"/>
        <v>4915.6756756756758</v>
      </c>
      <c r="AN29" s="2" t="str">
        <f t="shared" si="15"/>
        <v>N.A.</v>
      </c>
      <c r="AO29" s="2" t="str">
        <f t="shared" si="15"/>
        <v>N.A.</v>
      </c>
      <c r="AP29" s="15">
        <f t="shared" si="15"/>
        <v>2735.2229673093038</v>
      </c>
      <c r="AQ29" s="16">
        <f t="shared" si="15"/>
        <v>7175.3533653846152</v>
      </c>
      <c r="AR29" s="13">
        <f t="shared" si="15"/>
        <v>5884.9573690621191</v>
      </c>
    </row>
    <row r="30" spans="1:44" ht="15" customHeight="1" thickBot="1" x14ac:dyDescent="0.3">
      <c r="A30" s="3" t="s">
        <v>15</v>
      </c>
      <c r="B30" s="2">
        <v>948021</v>
      </c>
      <c r="C30" s="2"/>
      <c r="D30" s="2"/>
      <c r="E30" s="2"/>
      <c r="F30" s="2"/>
      <c r="G30" s="2">
        <v>3078800</v>
      </c>
      <c r="H30" s="2">
        <v>166703.99999999997</v>
      </c>
      <c r="I30" s="2"/>
      <c r="J30" s="2">
        <v>0</v>
      </c>
      <c r="K30" s="2"/>
      <c r="L30" s="1">
        <f t="shared" si="13"/>
        <v>1114725</v>
      </c>
      <c r="M30" s="12">
        <f t="shared" si="13"/>
        <v>3078800</v>
      </c>
      <c r="N30" s="13">
        <f>L30+M30</f>
        <v>4193525</v>
      </c>
      <c r="P30" s="3" t="s">
        <v>15</v>
      </c>
      <c r="Q30" s="2">
        <v>651</v>
      </c>
      <c r="R30" s="2">
        <v>0</v>
      </c>
      <c r="S30" s="2">
        <v>0</v>
      </c>
      <c r="T30" s="2">
        <v>0</v>
      </c>
      <c r="U30" s="2">
        <v>0</v>
      </c>
      <c r="V30" s="2">
        <v>627</v>
      </c>
      <c r="W30" s="2">
        <v>4070</v>
      </c>
      <c r="X30" s="2">
        <v>0</v>
      </c>
      <c r="Y30" s="2">
        <v>1231</v>
      </c>
      <c r="Z30" s="2">
        <v>0</v>
      </c>
      <c r="AA30" s="1">
        <f t="shared" si="14"/>
        <v>5952</v>
      </c>
      <c r="AB30" s="12">
        <f t="shared" si="14"/>
        <v>627</v>
      </c>
      <c r="AC30" s="18">
        <f>AA30+AB30</f>
        <v>6579</v>
      </c>
      <c r="AE30" s="3" t="s">
        <v>15</v>
      </c>
      <c r="AF30" s="2">
        <f t="shared" si="15"/>
        <v>1456.2534562211981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4910.3668261562998</v>
      </c>
      <c r="AL30" s="2">
        <f t="shared" si="15"/>
        <v>40.959213759213753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187.28578629032259</v>
      </c>
      <c r="AQ30" s="16">
        <f t="shared" si="15"/>
        <v>4910.3668261562998</v>
      </c>
      <c r="AR30" s="13">
        <f t="shared" si="15"/>
        <v>637.41070071439424</v>
      </c>
    </row>
    <row r="31" spans="1:44" ht="15" customHeight="1" thickBot="1" x14ac:dyDescent="0.3">
      <c r="A31" s="4" t="s">
        <v>16</v>
      </c>
      <c r="B31" s="2">
        <f t="shared" ref="B31:K31" si="16">SUM(B27:B30)</f>
        <v>5769724</v>
      </c>
      <c r="C31" s="2">
        <f t="shared" si="16"/>
        <v>18308894</v>
      </c>
      <c r="D31" s="2">
        <f t="shared" si="16"/>
        <v>1624540.0000000002</v>
      </c>
      <c r="E31" s="2">
        <f t="shared" si="16"/>
        <v>0</v>
      </c>
      <c r="F31" s="2">
        <f t="shared" si="16"/>
        <v>343140</v>
      </c>
      <c r="G31" s="2">
        <f t="shared" si="16"/>
        <v>4755135</v>
      </c>
      <c r="H31" s="2">
        <f t="shared" si="16"/>
        <v>3937991.9999999995</v>
      </c>
      <c r="I31" s="2">
        <f t="shared" si="16"/>
        <v>909400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11675396</v>
      </c>
      <c r="M31" s="12">
        <f t="shared" ref="M31" si="18">C31+E31+G31+I31+K31</f>
        <v>23973429</v>
      </c>
      <c r="N31" s="18">
        <f>L31+M31</f>
        <v>35648825</v>
      </c>
      <c r="P31" s="4" t="s">
        <v>16</v>
      </c>
      <c r="Q31" s="2">
        <f t="shared" ref="Q31:Z31" si="19">SUM(Q27:Q30)</f>
        <v>2377</v>
      </c>
      <c r="R31" s="2">
        <f t="shared" si="19"/>
        <v>2369</v>
      </c>
      <c r="S31" s="2">
        <f t="shared" si="19"/>
        <v>768</v>
      </c>
      <c r="T31" s="2">
        <f t="shared" si="19"/>
        <v>0</v>
      </c>
      <c r="U31" s="2">
        <f t="shared" si="19"/>
        <v>266</v>
      </c>
      <c r="V31" s="2">
        <f t="shared" si="19"/>
        <v>985</v>
      </c>
      <c r="W31" s="2">
        <f t="shared" si="19"/>
        <v>5883</v>
      </c>
      <c r="X31" s="2">
        <f t="shared" si="19"/>
        <v>185</v>
      </c>
      <c r="Y31" s="2">
        <f t="shared" si="19"/>
        <v>1231</v>
      </c>
      <c r="Z31" s="2">
        <f t="shared" si="19"/>
        <v>0</v>
      </c>
      <c r="AA31" s="1">
        <f t="shared" ref="AA31" si="20">Q31+S31+U31+W31+Y31</f>
        <v>10525</v>
      </c>
      <c r="AB31" s="12">
        <f t="shared" ref="AB31" si="21">R31+T31+V31+X31+Z31</f>
        <v>3539</v>
      </c>
      <c r="AC31" s="13">
        <f>AA31+AB31</f>
        <v>14064</v>
      </c>
      <c r="AE31" s="4" t="s">
        <v>16</v>
      </c>
      <c r="AF31" s="2">
        <f t="shared" ref="AF31:AO31" si="22">IFERROR(B31/Q31, "N.A.")</f>
        <v>2427.313420277661</v>
      </c>
      <c r="AG31" s="2">
        <f t="shared" si="22"/>
        <v>7728.5327142254118</v>
      </c>
      <c r="AH31" s="2">
        <f t="shared" si="22"/>
        <v>2115.2864583333335</v>
      </c>
      <c r="AI31" s="2" t="str">
        <f t="shared" si="22"/>
        <v>N.A.</v>
      </c>
      <c r="AJ31" s="2">
        <f t="shared" si="22"/>
        <v>1290</v>
      </c>
      <c r="AK31" s="2">
        <f t="shared" si="22"/>
        <v>4827.5482233502535</v>
      </c>
      <c r="AL31" s="2">
        <f t="shared" si="22"/>
        <v>669.38500764915852</v>
      </c>
      <c r="AM31" s="2">
        <f t="shared" si="22"/>
        <v>4915.6756756756758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1109.3012826603326</v>
      </c>
      <c r="AQ31" s="16">
        <f t="shared" ref="AQ31" si="24">IFERROR(M31/AB31, "N.A.")</f>
        <v>6774.0686634642552</v>
      </c>
      <c r="AR31" s="13">
        <f t="shared" ref="AR31" si="25">IFERROR(N31/AC31, "N.A.")</f>
        <v>2534.7571814562002</v>
      </c>
    </row>
    <row r="32" spans="1:44" ht="15" customHeight="1" thickBot="1" x14ac:dyDescent="0.3">
      <c r="A32" s="5" t="s">
        <v>0</v>
      </c>
      <c r="B32" s="48">
        <f>B31+C31</f>
        <v>24078618</v>
      </c>
      <c r="C32" s="49"/>
      <c r="D32" s="48">
        <f>D31+E31</f>
        <v>1624540.0000000002</v>
      </c>
      <c r="E32" s="49"/>
      <c r="F32" s="48">
        <f>F31+G31</f>
        <v>5098275</v>
      </c>
      <c r="G32" s="49"/>
      <c r="H32" s="48">
        <f>H31+I31</f>
        <v>4847392</v>
      </c>
      <c r="I32" s="49"/>
      <c r="J32" s="48">
        <f>J31+K31</f>
        <v>0</v>
      </c>
      <c r="K32" s="49"/>
      <c r="L32" s="48">
        <f>L31+M31</f>
        <v>35648825</v>
      </c>
      <c r="M32" s="50"/>
      <c r="N32" s="19">
        <f>B32+D32+F32+H32+J32</f>
        <v>35648825</v>
      </c>
      <c r="P32" s="5" t="s">
        <v>0</v>
      </c>
      <c r="Q32" s="48">
        <f>Q31+R31</f>
        <v>4746</v>
      </c>
      <c r="R32" s="49"/>
      <c r="S32" s="48">
        <f>S31+T31</f>
        <v>768</v>
      </c>
      <c r="T32" s="49"/>
      <c r="U32" s="48">
        <f>U31+V31</f>
        <v>1251</v>
      </c>
      <c r="V32" s="49"/>
      <c r="W32" s="48">
        <f>W31+X31</f>
        <v>6068</v>
      </c>
      <c r="X32" s="49"/>
      <c r="Y32" s="48">
        <f>Y31+Z31</f>
        <v>1231</v>
      </c>
      <c r="Z32" s="49"/>
      <c r="AA32" s="48">
        <f>AA31+AB31</f>
        <v>14064</v>
      </c>
      <c r="AB32" s="49"/>
      <c r="AC32" s="20">
        <f>Q32+S32+U32+W32+Y32</f>
        <v>14064</v>
      </c>
      <c r="AE32" s="5" t="s">
        <v>0</v>
      </c>
      <c r="AF32" s="28">
        <f>IFERROR(B32/Q32,"N.A.")</f>
        <v>5073.4551201011382</v>
      </c>
      <c r="AG32" s="29"/>
      <c r="AH32" s="28">
        <f>IFERROR(D32/S32,"N.A.")</f>
        <v>2115.2864583333335</v>
      </c>
      <c r="AI32" s="29"/>
      <c r="AJ32" s="28">
        <f>IFERROR(F32/U32,"N.A.")</f>
        <v>4075.3597122302158</v>
      </c>
      <c r="AK32" s="29"/>
      <c r="AL32" s="28">
        <f>IFERROR(H32/W32,"N.A.")</f>
        <v>798.84508899143043</v>
      </c>
      <c r="AM32" s="29"/>
      <c r="AN32" s="28">
        <f>IFERROR(J32/Y32,"N.A.")</f>
        <v>0</v>
      </c>
      <c r="AO32" s="29"/>
      <c r="AP32" s="28">
        <f>IFERROR(L32/AA32,"N.A.")</f>
        <v>2534.7571814562002</v>
      </c>
      <c r="AQ32" s="29"/>
      <c r="AR32" s="17">
        <f>IFERROR(N32/AC32, "N.A.")</f>
        <v>2534.7571814562002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3982010.9999999995</v>
      </c>
      <c r="I39" s="2"/>
      <c r="J39" s="2">
        <v>0</v>
      </c>
      <c r="K39" s="2"/>
      <c r="L39" s="1">
        <f t="shared" ref="L39:M42" si="26">B39+D39+F39+H39+J39</f>
        <v>3982010.9999999995</v>
      </c>
      <c r="M39" s="12">
        <f t="shared" si="26"/>
        <v>0</v>
      </c>
      <c r="N39" s="13">
        <f>L39+M39</f>
        <v>3982010.9999999995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4325</v>
      </c>
      <c r="X39" s="2">
        <v>0</v>
      </c>
      <c r="Y39" s="2">
        <v>1175</v>
      </c>
      <c r="Z39" s="2">
        <v>0</v>
      </c>
      <c r="AA39" s="1">
        <f t="shared" ref="AA39:AB42" si="27">Q39+S39+U39+W39+Y39</f>
        <v>5500</v>
      </c>
      <c r="AB39" s="12">
        <f t="shared" si="27"/>
        <v>0</v>
      </c>
      <c r="AC39" s="13">
        <f>AA39+AB39</f>
        <v>5500</v>
      </c>
      <c r="AE39" s="3" t="s">
        <v>12</v>
      </c>
      <c r="AF39" s="2" t="str">
        <f t="shared" ref="AF39:AR42" si="28">IFERROR(B39/Q39, "N.A.")</f>
        <v>N.A.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 t="str">
        <f t="shared" si="28"/>
        <v>N.A.</v>
      </c>
      <c r="AK39" s="2" t="str">
        <f t="shared" si="28"/>
        <v>N.A.</v>
      </c>
      <c r="AL39" s="2">
        <f t="shared" si="28"/>
        <v>920.69618497109821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724.00199999999995</v>
      </c>
      <c r="AQ39" s="16" t="str">
        <f t="shared" si="28"/>
        <v>N.A.</v>
      </c>
      <c r="AR39" s="13">
        <f t="shared" si="28"/>
        <v>724.00199999999995</v>
      </c>
    </row>
    <row r="40" spans="1:44" ht="15" customHeight="1" thickBot="1" x14ac:dyDescent="0.3">
      <c r="A40" s="3" t="s">
        <v>13</v>
      </c>
      <c r="B40" s="2">
        <v>848307</v>
      </c>
      <c r="C40" s="2">
        <v>571900</v>
      </c>
      <c r="D40" s="2"/>
      <c r="E40" s="2"/>
      <c r="F40" s="2"/>
      <c r="G40" s="2"/>
      <c r="H40" s="2"/>
      <c r="I40" s="2"/>
      <c r="J40" s="2"/>
      <c r="K40" s="2"/>
      <c r="L40" s="1">
        <f t="shared" si="26"/>
        <v>848307</v>
      </c>
      <c r="M40" s="12">
        <f t="shared" si="26"/>
        <v>571900</v>
      </c>
      <c r="N40" s="13">
        <f>L40+M40</f>
        <v>1420207</v>
      </c>
      <c r="P40" s="3" t="s">
        <v>13</v>
      </c>
      <c r="Q40" s="2">
        <v>932</v>
      </c>
      <c r="R40" s="2">
        <v>266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932</v>
      </c>
      <c r="AB40" s="12">
        <f t="shared" si="27"/>
        <v>266</v>
      </c>
      <c r="AC40" s="13">
        <f>AA40+AB40</f>
        <v>1198</v>
      </c>
      <c r="AE40" s="3" t="s">
        <v>13</v>
      </c>
      <c r="AF40" s="2">
        <f t="shared" si="28"/>
        <v>910.20064377682399</v>
      </c>
      <c r="AG40" s="2">
        <f t="shared" si="28"/>
        <v>2150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910.20064377682399</v>
      </c>
      <c r="AQ40" s="16">
        <f t="shared" si="28"/>
        <v>2150</v>
      </c>
      <c r="AR40" s="13">
        <f t="shared" si="28"/>
        <v>1185.4816360601001</v>
      </c>
    </row>
    <row r="41" spans="1:44" ht="15" customHeight="1" thickBot="1" x14ac:dyDescent="0.3">
      <c r="A41" s="3" t="s">
        <v>14</v>
      </c>
      <c r="B41" s="2">
        <v>2919281.9999999995</v>
      </c>
      <c r="C41" s="2">
        <v>8264904</v>
      </c>
      <c r="D41" s="2"/>
      <c r="E41" s="2"/>
      <c r="F41" s="2"/>
      <c r="G41" s="2"/>
      <c r="H41" s="2"/>
      <c r="I41" s="2">
        <v>214800</v>
      </c>
      <c r="J41" s="2">
        <v>0</v>
      </c>
      <c r="K41" s="2"/>
      <c r="L41" s="1">
        <f t="shared" si="26"/>
        <v>2919281.9999999995</v>
      </c>
      <c r="M41" s="12">
        <f t="shared" si="26"/>
        <v>8479704</v>
      </c>
      <c r="N41" s="13">
        <f>L41+M41</f>
        <v>11398986</v>
      </c>
      <c r="P41" s="3" t="s">
        <v>14</v>
      </c>
      <c r="Q41" s="2">
        <v>1627</v>
      </c>
      <c r="R41" s="2">
        <v>1463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179</v>
      </c>
      <c r="Y41" s="2">
        <v>655</v>
      </c>
      <c r="Z41" s="2">
        <v>0</v>
      </c>
      <c r="AA41" s="1">
        <f t="shared" si="27"/>
        <v>2282</v>
      </c>
      <c r="AB41" s="12">
        <f t="shared" si="27"/>
        <v>1642</v>
      </c>
      <c r="AC41" s="13">
        <f>AA41+AB41</f>
        <v>3924</v>
      </c>
      <c r="AE41" s="3" t="s">
        <v>14</v>
      </c>
      <c r="AF41" s="2">
        <f t="shared" si="28"/>
        <v>1794.2728948985862</v>
      </c>
      <c r="AG41" s="2">
        <f t="shared" si="28"/>
        <v>5649.285030758715</v>
      </c>
      <c r="AH41" s="2" t="str">
        <f t="shared" si="28"/>
        <v>N.A.</v>
      </c>
      <c r="AI41" s="2" t="str">
        <f t="shared" si="28"/>
        <v>N.A.</v>
      </c>
      <c r="AJ41" s="2" t="str">
        <f t="shared" si="28"/>
        <v>N.A.</v>
      </c>
      <c r="AK41" s="2" t="str">
        <f t="shared" si="28"/>
        <v>N.A.</v>
      </c>
      <c r="AL41" s="2" t="str">
        <f t="shared" si="28"/>
        <v>N.A.</v>
      </c>
      <c r="AM41" s="2">
        <f t="shared" si="28"/>
        <v>1200</v>
      </c>
      <c r="AN41" s="2">
        <f t="shared" si="28"/>
        <v>0</v>
      </c>
      <c r="AO41" s="2" t="str">
        <f t="shared" si="28"/>
        <v>N.A.</v>
      </c>
      <c r="AP41" s="15">
        <f t="shared" si="28"/>
        <v>1279.2646801051708</v>
      </c>
      <c r="AQ41" s="16">
        <f t="shared" si="28"/>
        <v>5164.2533495736907</v>
      </c>
      <c r="AR41" s="13">
        <f t="shared" si="28"/>
        <v>2904.940366972477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231574.00000000003</v>
      </c>
      <c r="I42" s="2"/>
      <c r="J42" s="2">
        <v>0</v>
      </c>
      <c r="K42" s="2"/>
      <c r="L42" s="1">
        <f t="shared" si="26"/>
        <v>231574.00000000003</v>
      </c>
      <c r="M42" s="12">
        <f t="shared" si="26"/>
        <v>0</v>
      </c>
      <c r="N42" s="13">
        <f>L42+M42</f>
        <v>231574.00000000003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400</v>
      </c>
      <c r="X42" s="2">
        <v>0</v>
      </c>
      <c r="Y42" s="2">
        <v>266</v>
      </c>
      <c r="Z42" s="2">
        <v>0</v>
      </c>
      <c r="AA42" s="1">
        <f t="shared" si="27"/>
        <v>666</v>
      </c>
      <c r="AB42" s="12">
        <f t="shared" si="27"/>
        <v>0</v>
      </c>
      <c r="AC42" s="13">
        <f>AA42+AB42</f>
        <v>666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>
        <f t="shared" si="28"/>
        <v>578.93500000000006</v>
      </c>
      <c r="AM42" s="2" t="str">
        <f t="shared" si="28"/>
        <v>N.A.</v>
      </c>
      <c r="AN42" s="2">
        <f t="shared" si="28"/>
        <v>0</v>
      </c>
      <c r="AO42" s="2" t="str">
        <f t="shared" si="28"/>
        <v>N.A.</v>
      </c>
      <c r="AP42" s="15">
        <f t="shared" si="28"/>
        <v>347.70870870870874</v>
      </c>
      <c r="AQ42" s="16" t="str">
        <f t="shared" si="28"/>
        <v>N.A.</v>
      </c>
      <c r="AR42" s="13">
        <f t="shared" si="28"/>
        <v>347.70870870870874</v>
      </c>
    </row>
    <row r="43" spans="1:44" ht="15" customHeight="1" thickBot="1" x14ac:dyDescent="0.3">
      <c r="A43" s="4" t="s">
        <v>16</v>
      </c>
      <c r="B43" s="2">
        <f t="shared" ref="B43:K43" si="29">SUM(B39:B42)</f>
        <v>3767588.9999999995</v>
      </c>
      <c r="C43" s="2">
        <f t="shared" si="29"/>
        <v>8836804</v>
      </c>
      <c r="D43" s="2">
        <f t="shared" si="29"/>
        <v>0</v>
      </c>
      <c r="E43" s="2">
        <f t="shared" si="29"/>
        <v>0</v>
      </c>
      <c r="F43" s="2">
        <f t="shared" si="29"/>
        <v>0</v>
      </c>
      <c r="G43" s="2">
        <f t="shared" si="29"/>
        <v>0</v>
      </c>
      <c r="H43" s="2">
        <f t="shared" si="29"/>
        <v>4213585</v>
      </c>
      <c r="I43" s="2">
        <f t="shared" si="29"/>
        <v>214800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7981174</v>
      </c>
      <c r="M43" s="12">
        <f t="shared" ref="M43" si="31">C43+E43+G43+I43+K43</f>
        <v>9051604</v>
      </c>
      <c r="N43" s="18">
        <f>L43+M43</f>
        <v>17032778</v>
      </c>
      <c r="P43" s="4" t="s">
        <v>16</v>
      </c>
      <c r="Q43" s="2">
        <f t="shared" ref="Q43:Z43" si="32">SUM(Q39:Q42)</f>
        <v>2559</v>
      </c>
      <c r="R43" s="2">
        <f t="shared" si="32"/>
        <v>1729</v>
      </c>
      <c r="S43" s="2">
        <f t="shared" si="32"/>
        <v>0</v>
      </c>
      <c r="T43" s="2">
        <f t="shared" si="32"/>
        <v>0</v>
      </c>
      <c r="U43" s="2">
        <f t="shared" si="32"/>
        <v>0</v>
      </c>
      <c r="V43" s="2">
        <f t="shared" si="32"/>
        <v>0</v>
      </c>
      <c r="W43" s="2">
        <f t="shared" si="32"/>
        <v>4725</v>
      </c>
      <c r="X43" s="2">
        <f t="shared" si="32"/>
        <v>179</v>
      </c>
      <c r="Y43" s="2">
        <f t="shared" si="32"/>
        <v>2096</v>
      </c>
      <c r="Z43" s="2">
        <f t="shared" si="32"/>
        <v>0</v>
      </c>
      <c r="AA43" s="1">
        <f t="shared" ref="AA43" si="33">Q43+S43+U43+W43+Y43</f>
        <v>9380</v>
      </c>
      <c r="AB43" s="12">
        <f t="shared" ref="AB43" si="34">R43+T43+V43+X43+Z43</f>
        <v>1908</v>
      </c>
      <c r="AC43" s="18">
        <f>AA43+AB43</f>
        <v>11288</v>
      </c>
      <c r="AE43" s="4" t="s">
        <v>16</v>
      </c>
      <c r="AF43" s="2">
        <f t="shared" ref="AF43:AO43" si="35">IFERROR(B43/Q43, "N.A.")</f>
        <v>1472.289566236811</v>
      </c>
      <c r="AG43" s="2">
        <f t="shared" si="35"/>
        <v>5110.9334875650666</v>
      </c>
      <c r="AH43" s="2" t="str">
        <f t="shared" si="35"/>
        <v>N.A.</v>
      </c>
      <c r="AI43" s="2" t="str">
        <f t="shared" si="35"/>
        <v>N.A.</v>
      </c>
      <c r="AJ43" s="2" t="str">
        <f t="shared" si="35"/>
        <v>N.A.</v>
      </c>
      <c r="AK43" s="2" t="str">
        <f t="shared" si="35"/>
        <v>N.A.</v>
      </c>
      <c r="AL43" s="2">
        <f t="shared" si="35"/>
        <v>891.76402116402119</v>
      </c>
      <c r="AM43" s="2">
        <f t="shared" si="35"/>
        <v>1200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850.87142857142862</v>
      </c>
      <c r="AQ43" s="16">
        <f t="shared" ref="AQ43" si="37">IFERROR(M43/AB43, "N.A.")</f>
        <v>4744.0272536687635</v>
      </c>
      <c r="AR43" s="13">
        <f t="shared" ref="AR43" si="38">IFERROR(N43/AC43, "N.A.")</f>
        <v>1508.9278880226789</v>
      </c>
    </row>
    <row r="44" spans="1:44" ht="15" customHeight="1" thickBot="1" x14ac:dyDescent="0.3">
      <c r="A44" s="5" t="s">
        <v>0</v>
      </c>
      <c r="B44" s="48">
        <f>B43+C43</f>
        <v>12604393</v>
      </c>
      <c r="C44" s="49"/>
      <c r="D44" s="48">
        <f>D43+E43</f>
        <v>0</v>
      </c>
      <c r="E44" s="49"/>
      <c r="F44" s="48">
        <f>F43+G43</f>
        <v>0</v>
      </c>
      <c r="G44" s="49"/>
      <c r="H44" s="48">
        <f>H43+I43</f>
        <v>4428385</v>
      </c>
      <c r="I44" s="49"/>
      <c r="J44" s="48">
        <f>J43+K43</f>
        <v>0</v>
      </c>
      <c r="K44" s="49"/>
      <c r="L44" s="48">
        <f>L43+M43</f>
        <v>17032778</v>
      </c>
      <c r="M44" s="50"/>
      <c r="N44" s="19">
        <f>B44+D44+F44+H44+J44</f>
        <v>17032778</v>
      </c>
      <c r="P44" s="5" t="s">
        <v>0</v>
      </c>
      <c r="Q44" s="48">
        <f>Q43+R43</f>
        <v>4288</v>
      </c>
      <c r="R44" s="49"/>
      <c r="S44" s="48">
        <f>S43+T43</f>
        <v>0</v>
      </c>
      <c r="T44" s="49"/>
      <c r="U44" s="48">
        <f>U43+V43</f>
        <v>0</v>
      </c>
      <c r="V44" s="49"/>
      <c r="W44" s="48">
        <f>W43+X43</f>
        <v>4904</v>
      </c>
      <c r="X44" s="49"/>
      <c r="Y44" s="48">
        <f>Y43+Z43</f>
        <v>2096</v>
      </c>
      <c r="Z44" s="49"/>
      <c r="AA44" s="48">
        <f>AA43+AB43</f>
        <v>11288</v>
      </c>
      <c r="AB44" s="50"/>
      <c r="AC44" s="19">
        <f>Q44+S44+U44+W44+Y44</f>
        <v>11288</v>
      </c>
      <c r="AE44" s="5" t="s">
        <v>0</v>
      </c>
      <c r="AF44" s="28">
        <f>IFERROR(B44/Q44,"N.A.")</f>
        <v>2939.4573227611941</v>
      </c>
      <c r="AG44" s="29"/>
      <c r="AH44" s="28" t="str">
        <f>IFERROR(D44/S44,"N.A.")</f>
        <v>N.A.</v>
      </c>
      <c r="AI44" s="29"/>
      <c r="AJ44" s="28" t="str">
        <f>IFERROR(F44/U44,"N.A.")</f>
        <v>N.A.</v>
      </c>
      <c r="AK44" s="29"/>
      <c r="AL44" s="28">
        <f>IFERROR(H44/W44,"N.A.")</f>
        <v>903.01488580750413</v>
      </c>
      <c r="AM44" s="29"/>
      <c r="AN44" s="28">
        <f>IFERROR(J44/Y44,"N.A.")</f>
        <v>0</v>
      </c>
      <c r="AO44" s="29"/>
      <c r="AP44" s="28">
        <f>IFERROR(L44/AA44,"N.A.")</f>
        <v>1508.9278880226789</v>
      </c>
      <c r="AQ44" s="29"/>
      <c r="AR44" s="17">
        <f>IFERROR(N44/AC44, "N.A.")</f>
        <v>1508.9278880226789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37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1429320</v>
      </c>
      <c r="C15" s="2"/>
      <c r="D15" s="2">
        <v>498456</v>
      </c>
      <c r="E15" s="2"/>
      <c r="F15" s="2">
        <v>517890</v>
      </c>
      <c r="G15" s="2"/>
      <c r="H15" s="2">
        <v>5341876.0000000009</v>
      </c>
      <c r="I15" s="2"/>
      <c r="J15" s="2">
        <v>0</v>
      </c>
      <c r="K15" s="2"/>
      <c r="L15" s="1">
        <f t="shared" ref="L15:M18" si="0">B15+D15+F15+H15+J15</f>
        <v>7787542.0000000009</v>
      </c>
      <c r="M15" s="12">
        <f t="shared" si="0"/>
        <v>0</v>
      </c>
      <c r="N15" s="13">
        <f>L15+M15</f>
        <v>7787542.0000000009</v>
      </c>
      <c r="P15" s="3" t="s">
        <v>12</v>
      </c>
      <c r="Q15" s="2">
        <v>277</v>
      </c>
      <c r="R15" s="2">
        <v>0</v>
      </c>
      <c r="S15" s="2">
        <v>276</v>
      </c>
      <c r="T15" s="2">
        <v>0</v>
      </c>
      <c r="U15" s="2">
        <v>318</v>
      </c>
      <c r="V15" s="2">
        <v>0</v>
      </c>
      <c r="W15" s="2">
        <v>2019</v>
      </c>
      <c r="X15" s="2">
        <v>0</v>
      </c>
      <c r="Y15" s="2">
        <v>740</v>
      </c>
      <c r="Z15" s="2">
        <v>0</v>
      </c>
      <c r="AA15" s="1">
        <f t="shared" ref="AA15:AB18" si="1">Q15+S15+U15+W15+Y15</f>
        <v>3630</v>
      </c>
      <c r="AB15" s="12">
        <f t="shared" si="1"/>
        <v>0</v>
      </c>
      <c r="AC15" s="13">
        <f>AA15+AB15</f>
        <v>3630</v>
      </c>
      <c r="AE15" s="3" t="s">
        <v>12</v>
      </c>
      <c r="AF15" s="2">
        <f t="shared" ref="AF15:AR18" si="2">IFERROR(B15/Q15, "N.A.")</f>
        <v>5160</v>
      </c>
      <c r="AG15" s="2" t="str">
        <f t="shared" si="2"/>
        <v>N.A.</v>
      </c>
      <c r="AH15" s="2">
        <f t="shared" si="2"/>
        <v>1806</v>
      </c>
      <c r="AI15" s="2" t="str">
        <f t="shared" si="2"/>
        <v>N.A.</v>
      </c>
      <c r="AJ15" s="2">
        <f t="shared" si="2"/>
        <v>1628.5849056603774</v>
      </c>
      <c r="AK15" s="2" t="str">
        <f t="shared" si="2"/>
        <v>N.A.</v>
      </c>
      <c r="AL15" s="2">
        <f t="shared" si="2"/>
        <v>2645.8028727092624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2145.3283746556476</v>
      </c>
      <c r="AQ15" s="16" t="str">
        <f t="shared" si="2"/>
        <v>N.A.</v>
      </c>
      <c r="AR15" s="13">
        <f t="shared" si="2"/>
        <v>2145.3283746556476</v>
      </c>
    </row>
    <row r="16" spans="1:44" ht="15" customHeight="1" thickBot="1" x14ac:dyDescent="0.3">
      <c r="A16" s="3" t="s">
        <v>13</v>
      </c>
      <c r="B16" s="2">
        <v>1500199.9999999998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1500199.9999999998</v>
      </c>
      <c r="M16" s="12">
        <f t="shared" si="0"/>
        <v>0</v>
      </c>
      <c r="N16" s="13">
        <f>L16+M16</f>
        <v>1500199.9999999998</v>
      </c>
      <c r="P16" s="3" t="s">
        <v>13</v>
      </c>
      <c r="Q16" s="2">
        <v>638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638</v>
      </c>
      <c r="AB16" s="12">
        <f t="shared" si="1"/>
        <v>0</v>
      </c>
      <c r="AC16" s="13">
        <f>AA16+AB16</f>
        <v>638</v>
      </c>
      <c r="AE16" s="3" t="s">
        <v>13</v>
      </c>
      <c r="AF16" s="2">
        <f t="shared" si="2"/>
        <v>2351.4106583072098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2351.4106583072098</v>
      </c>
      <c r="AQ16" s="16" t="str">
        <f t="shared" si="2"/>
        <v>N.A.</v>
      </c>
      <c r="AR16" s="13">
        <f t="shared" si="2"/>
        <v>2351.4106583072098</v>
      </c>
    </row>
    <row r="17" spans="1:44" ht="15" customHeight="1" thickBot="1" x14ac:dyDescent="0.3">
      <c r="A17" s="3" t="s">
        <v>14</v>
      </c>
      <c r="B17" s="2">
        <v>3025781</v>
      </c>
      <c r="C17" s="2">
        <v>7798680</v>
      </c>
      <c r="D17" s="2"/>
      <c r="E17" s="2">
        <v>280000</v>
      </c>
      <c r="F17" s="2"/>
      <c r="G17" s="2">
        <v>134160</v>
      </c>
      <c r="H17" s="2"/>
      <c r="I17" s="2">
        <v>1852896</v>
      </c>
      <c r="J17" s="2"/>
      <c r="K17" s="2"/>
      <c r="L17" s="1">
        <f t="shared" si="0"/>
        <v>3025781</v>
      </c>
      <c r="M17" s="12">
        <f t="shared" si="0"/>
        <v>10065736</v>
      </c>
      <c r="N17" s="13">
        <f>L17+M17</f>
        <v>13091517</v>
      </c>
      <c r="P17" s="3" t="s">
        <v>14</v>
      </c>
      <c r="Q17" s="2">
        <v>1067</v>
      </c>
      <c r="R17" s="2">
        <v>1465</v>
      </c>
      <c r="S17" s="2">
        <v>0</v>
      </c>
      <c r="T17" s="2">
        <v>112</v>
      </c>
      <c r="U17" s="2">
        <v>0</v>
      </c>
      <c r="V17" s="2">
        <v>104</v>
      </c>
      <c r="W17" s="2">
        <v>0</v>
      </c>
      <c r="X17" s="2">
        <v>899</v>
      </c>
      <c r="Y17" s="2">
        <v>0</v>
      </c>
      <c r="Z17" s="2">
        <v>0</v>
      </c>
      <c r="AA17" s="1">
        <f t="shared" si="1"/>
        <v>1067</v>
      </c>
      <c r="AB17" s="12">
        <f t="shared" si="1"/>
        <v>2580</v>
      </c>
      <c r="AC17" s="13">
        <f>AA17+AB17</f>
        <v>3647</v>
      </c>
      <c r="AE17" s="3" t="s">
        <v>14</v>
      </c>
      <c r="AF17" s="2">
        <f t="shared" si="2"/>
        <v>2835.783505154639</v>
      </c>
      <c r="AG17" s="2">
        <f t="shared" si="2"/>
        <v>5323.3310580204779</v>
      </c>
      <c r="AH17" s="2" t="str">
        <f t="shared" si="2"/>
        <v>N.A.</v>
      </c>
      <c r="AI17" s="2">
        <f t="shared" si="2"/>
        <v>2500</v>
      </c>
      <c r="AJ17" s="2" t="str">
        <f t="shared" si="2"/>
        <v>N.A.</v>
      </c>
      <c r="AK17" s="2">
        <f t="shared" si="2"/>
        <v>1290</v>
      </c>
      <c r="AL17" s="2" t="str">
        <f t="shared" si="2"/>
        <v>N.A.</v>
      </c>
      <c r="AM17" s="2">
        <f t="shared" si="2"/>
        <v>2061.06340378198</v>
      </c>
      <c r="AN17" s="2" t="str">
        <f t="shared" si="2"/>
        <v>N.A.</v>
      </c>
      <c r="AO17" s="2" t="str">
        <f t="shared" si="2"/>
        <v>N.A.</v>
      </c>
      <c r="AP17" s="15">
        <f t="shared" si="2"/>
        <v>2835.783505154639</v>
      </c>
      <c r="AQ17" s="16">
        <f t="shared" si="2"/>
        <v>3901.4480620155041</v>
      </c>
      <c r="AR17" s="13">
        <f t="shared" si="2"/>
        <v>3589.6673978612557</v>
      </c>
    </row>
    <row r="18" spans="1:44" ht="15" customHeight="1" thickBot="1" x14ac:dyDescent="0.3">
      <c r="A18" s="3" t="s">
        <v>15</v>
      </c>
      <c r="B18" s="2">
        <v>3093248</v>
      </c>
      <c r="C18" s="2">
        <v>727560</v>
      </c>
      <c r="D18" s="2">
        <v>404200</v>
      </c>
      <c r="E18" s="2"/>
      <c r="F18" s="2"/>
      <c r="G18" s="2">
        <v>4074172</v>
      </c>
      <c r="H18" s="2">
        <v>649729</v>
      </c>
      <c r="I18" s="2"/>
      <c r="J18" s="2">
        <v>0</v>
      </c>
      <c r="K18" s="2"/>
      <c r="L18" s="1">
        <f t="shared" si="0"/>
        <v>4147177</v>
      </c>
      <c r="M18" s="12">
        <f t="shared" si="0"/>
        <v>4801732</v>
      </c>
      <c r="N18" s="13">
        <f>L18+M18</f>
        <v>8948909</v>
      </c>
      <c r="P18" s="3" t="s">
        <v>15</v>
      </c>
      <c r="Q18" s="2">
        <v>929</v>
      </c>
      <c r="R18" s="2">
        <v>94</v>
      </c>
      <c r="S18" s="2">
        <v>94</v>
      </c>
      <c r="T18" s="2">
        <v>0</v>
      </c>
      <c r="U18" s="2">
        <v>0</v>
      </c>
      <c r="V18" s="2">
        <v>550</v>
      </c>
      <c r="W18" s="2">
        <v>1394</v>
      </c>
      <c r="X18" s="2">
        <v>0</v>
      </c>
      <c r="Y18" s="2">
        <v>420</v>
      </c>
      <c r="Z18" s="2">
        <v>0</v>
      </c>
      <c r="AA18" s="1">
        <f t="shared" si="1"/>
        <v>2837</v>
      </c>
      <c r="AB18" s="12">
        <f t="shared" si="1"/>
        <v>644</v>
      </c>
      <c r="AC18" s="18">
        <f>AA18+AB18</f>
        <v>3481</v>
      </c>
      <c r="AE18" s="3" t="s">
        <v>15</v>
      </c>
      <c r="AF18" s="2">
        <f t="shared" si="2"/>
        <v>3329.6533907427342</v>
      </c>
      <c r="AG18" s="2">
        <f t="shared" si="2"/>
        <v>7740</v>
      </c>
      <c r="AH18" s="2">
        <f t="shared" si="2"/>
        <v>4300</v>
      </c>
      <c r="AI18" s="2" t="str">
        <f t="shared" si="2"/>
        <v>N.A.</v>
      </c>
      <c r="AJ18" s="2" t="str">
        <f t="shared" si="2"/>
        <v>N.A.</v>
      </c>
      <c r="AK18" s="2">
        <f t="shared" si="2"/>
        <v>7407.5854545454549</v>
      </c>
      <c r="AL18" s="2">
        <f t="shared" si="2"/>
        <v>466.08967001434718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1461.8177652449772</v>
      </c>
      <c r="AQ18" s="16">
        <f t="shared" si="2"/>
        <v>7456.1055900621122</v>
      </c>
      <c r="AR18" s="13">
        <f t="shared" si="2"/>
        <v>2570.7868428612469</v>
      </c>
    </row>
    <row r="19" spans="1:44" ht="15" customHeight="1" thickBot="1" x14ac:dyDescent="0.3">
      <c r="A19" s="4" t="s">
        <v>16</v>
      </c>
      <c r="B19" s="2">
        <f t="shared" ref="B19:K19" si="3">SUM(B15:B18)</f>
        <v>9048549</v>
      </c>
      <c r="C19" s="2">
        <f t="shared" si="3"/>
        <v>8526240</v>
      </c>
      <c r="D19" s="2">
        <f t="shared" si="3"/>
        <v>902656</v>
      </c>
      <c r="E19" s="2">
        <f t="shared" si="3"/>
        <v>280000</v>
      </c>
      <c r="F19" s="2">
        <f t="shared" si="3"/>
        <v>517890</v>
      </c>
      <c r="G19" s="2">
        <f t="shared" si="3"/>
        <v>4208332</v>
      </c>
      <c r="H19" s="2">
        <f t="shared" si="3"/>
        <v>5991605.0000000009</v>
      </c>
      <c r="I19" s="2">
        <f t="shared" si="3"/>
        <v>1852896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16460700</v>
      </c>
      <c r="M19" s="12">
        <f t="shared" ref="M19" si="5">C19+E19+G19+I19+K19</f>
        <v>14867468</v>
      </c>
      <c r="N19" s="18">
        <f>L19+M19</f>
        <v>31328168</v>
      </c>
      <c r="P19" s="4" t="s">
        <v>16</v>
      </c>
      <c r="Q19" s="2">
        <f t="shared" ref="Q19:Z19" si="6">SUM(Q15:Q18)</f>
        <v>2911</v>
      </c>
      <c r="R19" s="2">
        <f t="shared" si="6"/>
        <v>1559</v>
      </c>
      <c r="S19" s="2">
        <f t="shared" si="6"/>
        <v>370</v>
      </c>
      <c r="T19" s="2">
        <f t="shared" si="6"/>
        <v>112</v>
      </c>
      <c r="U19" s="2">
        <f t="shared" si="6"/>
        <v>318</v>
      </c>
      <c r="V19" s="2">
        <f t="shared" si="6"/>
        <v>654</v>
      </c>
      <c r="W19" s="2">
        <f t="shared" si="6"/>
        <v>3413</v>
      </c>
      <c r="X19" s="2">
        <f t="shared" si="6"/>
        <v>899</v>
      </c>
      <c r="Y19" s="2">
        <f t="shared" si="6"/>
        <v>1160</v>
      </c>
      <c r="Z19" s="2">
        <f t="shared" si="6"/>
        <v>0</v>
      </c>
      <c r="AA19" s="1">
        <f t="shared" ref="AA19" si="7">Q19+S19+U19+W19+Y19</f>
        <v>8172</v>
      </c>
      <c r="AB19" s="12">
        <f t="shared" ref="AB19" si="8">R19+T19+V19+X19+Z19</f>
        <v>3224</v>
      </c>
      <c r="AC19" s="13">
        <f>AA19+AB19</f>
        <v>11396</v>
      </c>
      <c r="AE19" s="4" t="s">
        <v>16</v>
      </c>
      <c r="AF19" s="2">
        <f t="shared" ref="AF19:AO19" si="9">IFERROR(B19/Q19, "N.A.")</f>
        <v>3108.398832016489</v>
      </c>
      <c r="AG19" s="2">
        <f t="shared" si="9"/>
        <v>5469.0442591404744</v>
      </c>
      <c r="AH19" s="2">
        <f t="shared" si="9"/>
        <v>2439.610810810811</v>
      </c>
      <c r="AI19" s="2">
        <f t="shared" si="9"/>
        <v>2500</v>
      </c>
      <c r="AJ19" s="2">
        <f t="shared" si="9"/>
        <v>1628.5849056603774</v>
      </c>
      <c r="AK19" s="2">
        <f t="shared" si="9"/>
        <v>6434.7584097859326</v>
      </c>
      <c r="AL19" s="2">
        <f t="shared" si="9"/>
        <v>1755.5244652798128</v>
      </c>
      <c r="AM19" s="2">
        <f t="shared" si="9"/>
        <v>2061.06340378198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2014.28046989721</v>
      </c>
      <c r="AQ19" s="16">
        <f t="shared" ref="AQ19" si="11">IFERROR(M19/AB19, "N.A.")</f>
        <v>4611.497518610422</v>
      </c>
      <c r="AR19" s="13">
        <f t="shared" ref="AR19" si="12">IFERROR(N19/AC19, "N.A.")</f>
        <v>2749.0494910494908</v>
      </c>
    </row>
    <row r="20" spans="1:44" ht="15" customHeight="1" thickBot="1" x14ac:dyDescent="0.3">
      <c r="A20" s="5" t="s">
        <v>0</v>
      </c>
      <c r="B20" s="48">
        <f>B19+C19</f>
        <v>17574789</v>
      </c>
      <c r="C20" s="49"/>
      <c r="D20" s="48">
        <f>D19+E19</f>
        <v>1182656</v>
      </c>
      <c r="E20" s="49"/>
      <c r="F20" s="48">
        <f>F19+G19</f>
        <v>4726222</v>
      </c>
      <c r="G20" s="49"/>
      <c r="H20" s="48">
        <f>H19+I19</f>
        <v>7844501.0000000009</v>
      </c>
      <c r="I20" s="49"/>
      <c r="J20" s="48">
        <f>J19+K19</f>
        <v>0</v>
      </c>
      <c r="K20" s="49"/>
      <c r="L20" s="48">
        <f>L19+M19</f>
        <v>31328168</v>
      </c>
      <c r="M20" s="50"/>
      <c r="N20" s="19">
        <f>B20+D20+F20+H20+J20</f>
        <v>31328168</v>
      </c>
      <c r="P20" s="5" t="s">
        <v>0</v>
      </c>
      <c r="Q20" s="48">
        <f>Q19+R19</f>
        <v>4470</v>
      </c>
      <c r="R20" s="49"/>
      <c r="S20" s="48">
        <f>S19+T19</f>
        <v>482</v>
      </c>
      <c r="T20" s="49"/>
      <c r="U20" s="48">
        <f>U19+V19</f>
        <v>972</v>
      </c>
      <c r="V20" s="49"/>
      <c r="W20" s="48">
        <f>W19+X19</f>
        <v>4312</v>
      </c>
      <c r="X20" s="49"/>
      <c r="Y20" s="48">
        <f>Y19+Z19</f>
        <v>1160</v>
      </c>
      <c r="Z20" s="49"/>
      <c r="AA20" s="48">
        <f>AA19+AB19</f>
        <v>11396</v>
      </c>
      <c r="AB20" s="49"/>
      <c r="AC20" s="20">
        <f>Q20+S20+U20+W20+Y20</f>
        <v>11396</v>
      </c>
      <c r="AE20" s="5" t="s">
        <v>0</v>
      </c>
      <c r="AF20" s="28">
        <f>IFERROR(B20/Q20,"N.A.")</f>
        <v>3931.7201342281878</v>
      </c>
      <c r="AG20" s="29"/>
      <c r="AH20" s="28">
        <f>IFERROR(D20/S20,"N.A.")</f>
        <v>2453.6431535269708</v>
      </c>
      <c r="AI20" s="29"/>
      <c r="AJ20" s="28">
        <f>IFERROR(F20/U20,"N.A.")</f>
        <v>4862.3683127572012</v>
      </c>
      <c r="AK20" s="29"/>
      <c r="AL20" s="28">
        <f>IFERROR(H20/W20,"N.A.")</f>
        <v>1819.2256493506495</v>
      </c>
      <c r="AM20" s="29"/>
      <c r="AN20" s="28">
        <f>IFERROR(J20/Y20,"N.A.")</f>
        <v>0</v>
      </c>
      <c r="AO20" s="29"/>
      <c r="AP20" s="28">
        <f>IFERROR(L20/AA20,"N.A.")</f>
        <v>2749.0494910494908</v>
      </c>
      <c r="AQ20" s="29"/>
      <c r="AR20" s="17">
        <f>IFERROR(N20/AC20, "N.A.")</f>
        <v>2749.0494910494908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1429320</v>
      </c>
      <c r="C27" s="2"/>
      <c r="D27" s="2">
        <v>498456</v>
      </c>
      <c r="E27" s="2"/>
      <c r="F27" s="2">
        <v>517890</v>
      </c>
      <c r="G27" s="2"/>
      <c r="H27" s="2">
        <v>2538292.0000000005</v>
      </c>
      <c r="I27" s="2"/>
      <c r="J27" s="2">
        <v>0</v>
      </c>
      <c r="K27" s="2"/>
      <c r="L27" s="1">
        <f t="shared" ref="L27:M30" si="13">B27+D27+F27+H27+J27</f>
        <v>4983958</v>
      </c>
      <c r="M27" s="12">
        <f t="shared" si="13"/>
        <v>0</v>
      </c>
      <c r="N27" s="13">
        <f>L27+M27</f>
        <v>4983958</v>
      </c>
      <c r="P27" s="3" t="s">
        <v>12</v>
      </c>
      <c r="Q27" s="2">
        <v>277</v>
      </c>
      <c r="R27" s="2">
        <v>0</v>
      </c>
      <c r="S27" s="2">
        <v>276</v>
      </c>
      <c r="T27" s="2">
        <v>0</v>
      </c>
      <c r="U27" s="2">
        <v>318</v>
      </c>
      <c r="V27" s="2">
        <v>0</v>
      </c>
      <c r="W27" s="2">
        <v>1066</v>
      </c>
      <c r="X27" s="2">
        <v>0</v>
      </c>
      <c r="Y27" s="2">
        <v>300</v>
      </c>
      <c r="Z27" s="2">
        <v>0</v>
      </c>
      <c r="AA27" s="1">
        <f t="shared" ref="AA27:AB30" si="14">Q27+S27+U27+W27+Y27</f>
        <v>2237</v>
      </c>
      <c r="AB27" s="12">
        <f t="shared" si="14"/>
        <v>0</v>
      </c>
      <c r="AC27" s="13">
        <f>AA27+AB27</f>
        <v>2237</v>
      </c>
      <c r="AE27" s="3" t="s">
        <v>12</v>
      </c>
      <c r="AF27" s="2">
        <f t="shared" ref="AF27:AR30" si="15">IFERROR(B27/Q27, "N.A.")</f>
        <v>5160</v>
      </c>
      <c r="AG27" s="2" t="str">
        <f t="shared" si="15"/>
        <v>N.A.</v>
      </c>
      <c r="AH27" s="2">
        <f t="shared" si="15"/>
        <v>1806</v>
      </c>
      <c r="AI27" s="2" t="str">
        <f t="shared" si="15"/>
        <v>N.A.</v>
      </c>
      <c r="AJ27" s="2">
        <f t="shared" si="15"/>
        <v>1628.5849056603774</v>
      </c>
      <c r="AK27" s="2" t="str">
        <f t="shared" si="15"/>
        <v>N.A.</v>
      </c>
      <c r="AL27" s="2">
        <f t="shared" si="15"/>
        <v>2381.1369606003755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5">
        <f t="shared" si="15"/>
        <v>2227.9651318730444</v>
      </c>
      <c r="AQ27" s="16" t="str">
        <f t="shared" si="15"/>
        <v>N.A.</v>
      </c>
      <c r="AR27" s="13">
        <f t="shared" si="15"/>
        <v>2227.9651318730444</v>
      </c>
    </row>
    <row r="28" spans="1:44" ht="15" customHeight="1" thickBot="1" x14ac:dyDescent="0.3">
      <c r="A28" s="3" t="s">
        <v>13</v>
      </c>
      <c r="B28" s="2">
        <v>894400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894400</v>
      </c>
      <c r="M28" s="12">
        <f t="shared" si="13"/>
        <v>0</v>
      </c>
      <c r="N28" s="13">
        <f>L28+M28</f>
        <v>894400</v>
      </c>
      <c r="P28" s="3" t="s">
        <v>13</v>
      </c>
      <c r="Q28" s="2">
        <v>208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208</v>
      </c>
      <c r="AB28" s="12">
        <f t="shared" si="14"/>
        <v>0</v>
      </c>
      <c r="AC28" s="13">
        <f>AA28+AB28</f>
        <v>208</v>
      </c>
      <c r="AE28" s="3" t="s">
        <v>13</v>
      </c>
      <c r="AF28" s="2">
        <f t="shared" si="15"/>
        <v>4300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>
        <f t="shared" si="15"/>
        <v>4300</v>
      </c>
      <c r="AQ28" s="16" t="str">
        <f t="shared" si="15"/>
        <v>N.A.</v>
      </c>
      <c r="AR28" s="13">
        <f t="shared" si="15"/>
        <v>4300</v>
      </c>
    </row>
    <row r="29" spans="1:44" ht="15" customHeight="1" thickBot="1" x14ac:dyDescent="0.3">
      <c r="A29" s="3" t="s">
        <v>14</v>
      </c>
      <c r="B29" s="2">
        <v>2521529</v>
      </c>
      <c r="C29" s="2">
        <v>6390480</v>
      </c>
      <c r="D29" s="2"/>
      <c r="E29" s="2"/>
      <c r="F29" s="2"/>
      <c r="G29" s="2">
        <v>134160</v>
      </c>
      <c r="H29" s="2"/>
      <c r="I29" s="2">
        <v>1050400</v>
      </c>
      <c r="J29" s="2"/>
      <c r="K29" s="2"/>
      <c r="L29" s="1">
        <f t="shared" si="13"/>
        <v>2521529</v>
      </c>
      <c r="M29" s="12">
        <f t="shared" si="13"/>
        <v>7575040</v>
      </c>
      <c r="N29" s="13">
        <f>L29+M29</f>
        <v>10096569</v>
      </c>
      <c r="P29" s="3" t="s">
        <v>14</v>
      </c>
      <c r="Q29" s="2">
        <v>767</v>
      </c>
      <c r="R29" s="2">
        <v>1103</v>
      </c>
      <c r="S29" s="2">
        <v>0</v>
      </c>
      <c r="T29" s="2">
        <v>0</v>
      </c>
      <c r="U29" s="2">
        <v>0</v>
      </c>
      <c r="V29" s="2">
        <v>104</v>
      </c>
      <c r="W29" s="2">
        <v>0</v>
      </c>
      <c r="X29" s="2">
        <v>624</v>
      </c>
      <c r="Y29" s="2">
        <v>0</v>
      </c>
      <c r="Z29" s="2">
        <v>0</v>
      </c>
      <c r="AA29" s="1">
        <f t="shared" si="14"/>
        <v>767</v>
      </c>
      <c r="AB29" s="12">
        <f t="shared" si="14"/>
        <v>1831</v>
      </c>
      <c r="AC29" s="13">
        <f>AA29+AB29</f>
        <v>2598</v>
      </c>
      <c r="AE29" s="3" t="s">
        <v>14</v>
      </c>
      <c r="AF29" s="2">
        <f t="shared" si="15"/>
        <v>3287.5215123859193</v>
      </c>
      <c r="AG29" s="2">
        <f t="shared" si="15"/>
        <v>5793.7262012692654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>
        <f t="shared" si="15"/>
        <v>1290</v>
      </c>
      <c r="AL29" s="2" t="str">
        <f t="shared" si="15"/>
        <v>N.A.</v>
      </c>
      <c r="AM29" s="2">
        <f t="shared" si="15"/>
        <v>1683.3333333333333</v>
      </c>
      <c r="AN29" s="2" t="str">
        <f t="shared" si="15"/>
        <v>N.A.</v>
      </c>
      <c r="AO29" s="2" t="str">
        <f t="shared" si="15"/>
        <v>N.A.</v>
      </c>
      <c r="AP29" s="15">
        <f t="shared" si="15"/>
        <v>3287.5215123859193</v>
      </c>
      <c r="AQ29" s="16">
        <f t="shared" si="15"/>
        <v>4137.1054068814856</v>
      </c>
      <c r="AR29" s="13">
        <f t="shared" si="15"/>
        <v>3886.2852193995382</v>
      </c>
    </row>
    <row r="30" spans="1:44" ht="15" customHeight="1" thickBot="1" x14ac:dyDescent="0.3">
      <c r="A30" s="3" t="s">
        <v>15</v>
      </c>
      <c r="B30" s="2">
        <v>3093248</v>
      </c>
      <c r="C30" s="2">
        <v>727560</v>
      </c>
      <c r="D30" s="2">
        <v>404200</v>
      </c>
      <c r="E30" s="2"/>
      <c r="F30" s="2"/>
      <c r="G30" s="2">
        <v>4074172</v>
      </c>
      <c r="H30" s="2">
        <v>546229</v>
      </c>
      <c r="I30" s="2"/>
      <c r="J30" s="2">
        <v>0</v>
      </c>
      <c r="K30" s="2"/>
      <c r="L30" s="1">
        <f t="shared" si="13"/>
        <v>4043677</v>
      </c>
      <c r="M30" s="12">
        <f t="shared" si="13"/>
        <v>4801732</v>
      </c>
      <c r="N30" s="13">
        <f>L30+M30</f>
        <v>8845409</v>
      </c>
      <c r="P30" s="3" t="s">
        <v>15</v>
      </c>
      <c r="Q30" s="2">
        <v>929</v>
      </c>
      <c r="R30" s="2">
        <v>94</v>
      </c>
      <c r="S30" s="2">
        <v>94</v>
      </c>
      <c r="T30" s="2">
        <v>0</v>
      </c>
      <c r="U30" s="2">
        <v>0</v>
      </c>
      <c r="V30" s="2">
        <v>550</v>
      </c>
      <c r="W30" s="2">
        <v>1187</v>
      </c>
      <c r="X30" s="2">
        <v>0</v>
      </c>
      <c r="Y30" s="2">
        <v>94</v>
      </c>
      <c r="Z30" s="2">
        <v>0</v>
      </c>
      <c r="AA30" s="1">
        <f t="shared" si="14"/>
        <v>2304</v>
      </c>
      <c r="AB30" s="12">
        <f t="shared" si="14"/>
        <v>644</v>
      </c>
      <c r="AC30" s="18">
        <f>AA30+AB30</f>
        <v>2948</v>
      </c>
      <c r="AE30" s="3" t="s">
        <v>15</v>
      </c>
      <c r="AF30" s="2">
        <f t="shared" si="15"/>
        <v>3329.6533907427342</v>
      </c>
      <c r="AG30" s="2">
        <f t="shared" si="15"/>
        <v>7740</v>
      </c>
      <c r="AH30" s="2">
        <f t="shared" si="15"/>
        <v>4300</v>
      </c>
      <c r="AI30" s="2" t="str">
        <f t="shared" si="15"/>
        <v>N.A.</v>
      </c>
      <c r="AJ30" s="2" t="str">
        <f t="shared" si="15"/>
        <v>N.A.</v>
      </c>
      <c r="AK30" s="2">
        <f t="shared" si="15"/>
        <v>7407.5854545454549</v>
      </c>
      <c r="AL30" s="2">
        <f t="shared" si="15"/>
        <v>460.17607413647852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5">
        <f t="shared" si="15"/>
        <v>1755.0681423611111</v>
      </c>
      <c r="AQ30" s="16">
        <f t="shared" si="15"/>
        <v>7456.1055900621122</v>
      </c>
      <c r="AR30" s="13">
        <f t="shared" si="15"/>
        <v>3000.4779511533243</v>
      </c>
    </row>
    <row r="31" spans="1:44" ht="15" customHeight="1" thickBot="1" x14ac:dyDescent="0.3">
      <c r="A31" s="4" t="s">
        <v>16</v>
      </c>
      <c r="B31" s="2">
        <f t="shared" ref="B31:K31" si="16">SUM(B27:B30)</f>
        <v>7938497</v>
      </c>
      <c r="C31" s="2">
        <f t="shared" si="16"/>
        <v>7118040</v>
      </c>
      <c r="D31" s="2">
        <f t="shared" si="16"/>
        <v>902656</v>
      </c>
      <c r="E31" s="2">
        <f t="shared" si="16"/>
        <v>0</v>
      </c>
      <c r="F31" s="2">
        <f t="shared" si="16"/>
        <v>517890</v>
      </c>
      <c r="G31" s="2">
        <f t="shared" si="16"/>
        <v>4208332</v>
      </c>
      <c r="H31" s="2">
        <f t="shared" si="16"/>
        <v>3084521.0000000005</v>
      </c>
      <c r="I31" s="2">
        <f t="shared" si="16"/>
        <v>1050400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12443564</v>
      </c>
      <c r="M31" s="12">
        <f t="shared" ref="M31" si="18">C31+E31+G31+I31+K31</f>
        <v>12376772</v>
      </c>
      <c r="N31" s="18">
        <f>L31+M31</f>
        <v>24820336</v>
      </c>
      <c r="P31" s="4" t="s">
        <v>16</v>
      </c>
      <c r="Q31" s="2">
        <f t="shared" ref="Q31:Z31" si="19">SUM(Q27:Q30)</f>
        <v>2181</v>
      </c>
      <c r="R31" s="2">
        <f t="shared" si="19"/>
        <v>1197</v>
      </c>
      <c r="S31" s="2">
        <f t="shared" si="19"/>
        <v>370</v>
      </c>
      <c r="T31" s="2">
        <f t="shared" si="19"/>
        <v>0</v>
      </c>
      <c r="U31" s="2">
        <f t="shared" si="19"/>
        <v>318</v>
      </c>
      <c r="V31" s="2">
        <f t="shared" si="19"/>
        <v>654</v>
      </c>
      <c r="W31" s="2">
        <f t="shared" si="19"/>
        <v>2253</v>
      </c>
      <c r="X31" s="2">
        <f t="shared" si="19"/>
        <v>624</v>
      </c>
      <c r="Y31" s="2">
        <f t="shared" si="19"/>
        <v>394</v>
      </c>
      <c r="Z31" s="2">
        <f t="shared" si="19"/>
        <v>0</v>
      </c>
      <c r="AA31" s="1">
        <f t="shared" ref="AA31" si="20">Q31+S31+U31+W31+Y31</f>
        <v>5516</v>
      </c>
      <c r="AB31" s="12">
        <f t="shared" ref="AB31" si="21">R31+T31+V31+X31+Z31</f>
        <v>2475</v>
      </c>
      <c r="AC31" s="13">
        <f>AA31+AB31</f>
        <v>7991</v>
      </c>
      <c r="AE31" s="4" t="s">
        <v>16</v>
      </c>
      <c r="AF31" s="2">
        <f t="shared" ref="AF31:AO31" si="22">IFERROR(B31/Q31, "N.A.")</f>
        <v>3639.8427326914261</v>
      </c>
      <c r="AG31" s="2">
        <f t="shared" si="22"/>
        <v>5946.5664160401002</v>
      </c>
      <c r="AH31" s="2">
        <f t="shared" si="22"/>
        <v>2439.610810810811</v>
      </c>
      <c r="AI31" s="2" t="str">
        <f t="shared" si="22"/>
        <v>N.A.</v>
      </c>
      <c r="AJ31" s="2">
        <f t="shared" si="22"/>
        <v>1628.5849056603774</v>
      </c>
      <c r="AK31" s="2">
        <f t="shared" si="22"/>
        <v>6434.7584097859326</v>
      </c>
      <c r="AL31" s="2">
        <f t="shared" si="22"/>
        <v>1369.0727918331115</v>
      </c>
      <c r="AM31" s="2">
        <f t="shared" si="22"/>
        <v>1683.3333333333333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2255.9035532994922</v>
      </c>
      <c r="AQ31" s="16">
        <f t="shared" ref="AQ31" si="24">IFERROR(M31/AB31, "N.A.")</f>
        <v>5000.7159595959592</v>
      </c>
      <c r="AR31" s="13">
        <f t="shared" ref="AR31" si="25">IFERROR(N31/AC31, "N.A.")</f>
        <v>3106.0362908271804</v>
      </c>
    </row>
    <row r="32" spans="1:44" ht="15" customHeight="1" thickBot="1" x14ac:dyDescent="0.3">
      <c r="A32" s="5" t="s">
        <v>0</v>
      </c>
      <c r="B32" s="48">
        <f>B31+C31</f>
        <v>15056537</v>
      </c>
      <c r="C32" s="49"/>
      <c r="D32" s="48">
        <f>D31+E31</f>
        <v>902656</v>
      </c>
      <c r="E32" s="49"/>
      <c r="F32" s="48">
        <f>F31+G31</f>
        <v>4726222</v>
      </c>
      <c r="G32" s="49"/>
      <c r="H32" s="48">
        <f>H31+I31</f>
        <v>4134921.0000000005</v>
      </c>
      <c r="I32" s="49"/>
      <c r="J32" s="48">
        <f>J31+K31</f>
        <v>0</v>
      </c>
      <c r="K32" s="49"/>
      <c r="L32" s="48">
        <f>L31+M31</f>
        <v>24820336</v>
      </c>
      <c r="M32" s="50"/>
      <c r="N32" s="19">
        <f>B32+D32+F32+H32+J32</f>
        <v>24820336</v>
      </c>
      <c r="P32" s="5" t="s">
        <v>0</v>
      </c>
      <c r="Q32" s="48">
        <f>Q31+R31</f>
        <v>3378</v>
      </c>
      <c r="R32" s="49"/>
      <c r="S32" s="48">
        <f>S31+T31</f>
        <v>370</v>
      </c>
      <c r="T32" s="49"/>
      <c r="U32" s="48">
        <f>U31+V31</f>
        <v>972</v>
      </c>
      <c r="V32" s="49"/>
      <c r="W32" s="48">
        <f>W31+X31</f>
        <v>2877</v>
      </c>
      <c r="X32" s="49"/>
      <c r="Y32" s="48">
        <f>Y31+Z31</f>
        <v>394</v>
      </c>
      <c r="Z32" s="49"/>
      <c r="AA32" s="48">
        <f>AA31+AB31</f>
        <v>7991</v>
      </c>
      <c r="AB32" s="49"/>
      <c r="AC32" s="20">
        <f>Q32+S32+U32+W32+Y32</f>
        <v>7991</v>
      </c>
      <c r="AE32" s="5" t="s">
        <v>0</v>
      </c>
      <c r="AF32" s="28">
        <f>IFERROR(B32/Q32,"N.A.")</f>
        <v>4457.2341622261692</v>
      </c>
      <c r="AG32" s="29"/>
      <c r="AH32" s="28">
        <f>IFERROR(D32/S32,"N.A.")</f>
        <v>2439.610810810811</v>
      </c>
      <c r="AI32" s="29"/>
      <c r="AJ32" s="28">
        <f>IFERROR(F32/U32,"N.A.")</f>
        <v>4862.3683127572012</v>
      </c>
      <c r="AK32" s="29"/>
      <c r="AL32" s="28">
        <f>IFERROR(H32/W32,"N.A.")</f>
        <v>1437.2335766423359</v>
      </c>
      <c r="AM32" s="29"/>
      <c r="AN32" s="28">
        <f>IFERROR(J32/Y32,"N.A.")</f>
        <v>0</v>
      </c>
      <c r="AO32" s="29"/>
      <c r="AP32" s="28">
        <f>IFERROR(L32/AA32,"N.A.")</f>
        <v>3106.0362908271804</v>
      </c>
      <c r="AQ32" s="29"/>
      <c r="AR32" s="17">
        <f>IFERROR(N32/AC32, "N.A.")</f>
        <v>3106.0362908271804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2803584</v>
      </c>
      <c r="I39" s="2"/>
      <c r="J39" s="2">
        <v>0</v>
      </c>
      <c r="K39" s="2"/>
      <c r="L39" s="1">
        <f t="shared" ref="L39:M42" si="26">B39+D39+F39+H39+J39</f>
        <v>2803584</v>
      </c>
      <c r="M39" s="12">
        <f t="shared" si="26"/>
        <v>0</v>
      </c>
      <c r="N39" s="13">
        <f>L39+M39</f>
        <v>2803584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953</v>
      </c>
      <c r="X39" s="2">
        <v>0</v>
      </c>
      <c r="Y39" s="2">
        <v>440</v>
      </c>
      <c r="Z39" s="2">
        <v>0</v>
      </c>
      <c r="AA39" s="1">
        <f t="shared" ref="AA39:AB42" si="27">Q39+S39+U39+W39+Y39</f>
        <v>1393</v>
      </c>
      <c r="AB39" s="12">
        <f t="shared" si="27"/>
        <v>0</v>
      </c>
      <c r="AC39" s="13">
        <f>AA39+AB39</f>
        <v>1393</v>
      </c>
      <c r="AE39" s="3" t="s">
        <v>12</v>
      </c>
      <c r="AF39" s="2" t="str">
        <f t="shared" ref="AF39:AR42" si="28">IFERROR(B39/Q39, "N.A.")</f>
        <v>N.A.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 t="str">
        <f t="shared" si="28"/>
        <v>N.A.</v>
      </c>
      <c r="AK39" s="2" t="str">
        <f t="shared" si="28"/>
        <v>N.A.</v>
      </c>
      <c r="AL39" s="2">
        <f t="shared" si="28"/>
        <v>2941.8509968520461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2012.6231155778894</v>
      </c>
      <c r="AQ39" s="16" t="str">
        <f t="shared" si="28"/>
        <v>N.A.</v>
      </c>
      <c r="AR39" s="13">
        <f t="shared" si="28"/>
        <v>2012.6231155778894</v>
      </c>
    </row>
    <row r="40" spans="1:44" ht="15" customHeight="1" thickBot="1" x14ac:dyDescent="0.3">
      <c r="A40" s="3" t="s">
        <v>13</v>
      </c>
      <c r="B40" s="2">
        <v>605800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6"/>
        <v>605800</v>
      </c>
      <c r="M40" s="12">
        <f t="shared" si="26"/>
        <v>0</v>
      </c>
      <c r="N40" s="13">
        <f>L40+M40</f>
        <v>605800</v>
      </c>
      <c r="P40" s="3" t="s">
        <v>13</v>
      </c>
      <c r="Q40" s="2">
        <v>430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430</v>
      </c>
      <c r="AB40" s="12">
        <f t="shared" si="27"/>
        <v>0</v>
      </c>
      <c r="AC40" s="13">
        <f>AA40+AB40</f>
        <v>430</v>
      </c>
      <c r="AE40" s="3" t="s">
        <v>13</v>
      </c>
      <c r="AF40" s="2">
        <f t="shared" si="28"/>
        <v>1408.8372093023256</v>
      </c>
      <c r="AG40" s="2" t="str">
        <f t="shared" si="28"/>
        <v>N.A.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1408.8372093023256</v>
      </c>
      <c r="AQ40" s="16" t="str">
        <f t="shared" si="28"/>
        <v>N.A.</v>
      </c>
      <c r="AR40" s="13">
        <f t="shared" si="28"/>
        <v>1408.8372093023256</v>
      </c>
    </row>
    <row r="41" spans="1:44" ht="15" customHeight="1" thickBot="1" x14ac:dyDescent="0.3">
      <c r="A41" s="3" t="s">
        <v>14</v>
      </c>
      <c r="B41" s="2">
        <v>504252</v>
      </c>
      <c r="C41" s="2">
        <v>1408200</v>
      </c>
      <c r="D41" s="2"/>
      <c r="E41" s="2">
        <v>280000</v>
      </c>
      <c r="F41" s="2"/>
      <c r="G41" s="2"/>
      <c r="H41" s="2"/>
      <c r="I41" s="2">
        <v>802496</v>
      </c>
      <c r="J41" s="2"/>
      <c r="K41" s="2"/>
      <c r="L41" s="1">
        <f t="shared" si="26"/>
        <v>504252</v>
      </c>
      <c r="M41" s="12">
        <f t="shared" si="26"/>
        <v>2490696</v>
      </c>
      <c r="N41" s="13">
        <f>L41+M41</f>
        <v>2994948</v>
      </c>
      <c r="P41" s="3" t="s">
        <v>14</v>
      </c>
      <c r="Q41" s="2">
        <v>300</v>
      </c>
      <c r="R41" s="2">
        <v>362</v>
      </c>
      <c r="S41" s="2">
        <v>0</v>
      </c>
      <c r="T41" s="2">
        <v>112</v>
      </c>
      <c r="U41" s="2">
        <v>0</v>
      </c>
      <c r="V41" s="2">
        <v>0</v>
      </c>
      <c r="W41" s="2">
        <v>0</v>
      </c>
      <c r="X41" s="2">
        <v>275</v>
      </c>
      <c r="Y41" s="2">
        <v>0</v>
      </c>
      <c r="Z41" s="2">
        <v>0</v>
      </c>
      <c r="AA41" s="1">
        <f t="shared" si="27"/>
        <v>300</v>
      </c>
      <c r="AB41" s="12">
        <f t="shared" si="27"/>
        <v>749</v>
      </c>
      <c r="AC41" s="13">
        <f>AA41+AB41</f>
        <v>1049</v>
      </c>
      <c r="AE41" s="3" t="s">
        <v>14</v>
      </c>
      <c r="AF41" s="2">
        <f t="shared" si="28"/>
        <v>1680.84</v>
      </c>
      <c r="AG41" s="2">
        <f t="shared" si="28"/>
        <v>3890.0552486187844</v>
      </c>
      <c r="AH41" s="2" t="str">
        <f t="shared" si="28"/>
        <v>N.A.</v>
      </c>
      <c r="AI41" s="2">
        <f t="shared" si="28"/>
        <v>2500</v>
      </c>
      <c r="AJ41" s="2" t="str">
        <f t="shared" si="28"/>
        <v>N.A.</v>
      </c>
      <c r="AK41" s="2" t="str">
        <f t="shared" si="28"/>
        <v>N.A.</v>
      </c>
      <c r="AL41" s="2" t="str">
        <f t="shared" si="28"/>
        <v>N.A.</v>
      </c>
      <c r="AM41" s="2">
        <f t="shared" si="28"/>
        <v>2918.1672727272726</v>
      </c>
      <c r="AN41" s="2" t="str">
        <f t="shared" si="28"/>
        <v>N.A.</v>
      </c>
      <c r="AO41" s="2" t="str">
        <f t="shared" si="28"/>
        <v>N.A.</v>
      </c>
      <c r="AP41" s="15">
        <f t="shared" si="28"/>
        <v>1680.84</v>
      </c>
      <c r="AQ41" s="16">
        <f t="shared" si="28"/>
        <v>3325.3618157543392</v>
      </c>
      <c r="AR41" s="13">
        <f t="shared" si="28"/>
        <v>2855.0505243088655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103500</v>
      </c>
      <c r="I42" s="2"/>
      <c r="J42" s="2">
        <v>0</v>
      </c>
      <c r="K42" s="2"/>
      <c r="L42" s="1">
        <f t="shared" si="26"/>
        <v>103500</v>
      </c>
      <c r="M42" s="12">
        <f t="shared" si="26"/>
        <v>0</v>
      </c>
      <c r="N42" s="13">
        <f>L42+M42</f>
        <v>103500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207</v>
      </c>
      <c r="X42" s="2">
        <v>0</v>
      </c>
      <c r="Y42" s="2">
        <v>326</v>
      </c>
      <c r="Z42" s="2">
        <v>0</v>
      </c>
      <c r="AA42" s="1">
        <f t="shared" si="27"/>
        <v>533</v>
      </c>
      <c r="AB42" s="12">
        <f t="shared" si="27"/>
        <v>0</v>
      </c>
      <c r="AC42" s="13">
        <f>AA42+AB42</f>
        <v>533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>
        <f t="shared" si="28"/>
        <v>500</v>
      </c>
      <c r="AM42" s="2" t="str">
        <f t="shared" si="28"/>
        <v>N.A.</v>
      </c>
      <c r="AN42" s="2">
        <f t="shared" si="28"/>
        <v>0</v>
      </c>
      <c r="AO42" s="2" t="str">
        <f t="shared" si="28"/>
        <v>N.A.</v>
      </c>
      <c r="AP42" s="15">
        <f t="shared" si="28"/>
        <v>194.18386491557223</v>
      </c>
      <c r="AQ42" s="16" t="str">
        <f t="shared" si="28"/>
        <v>N.A.</v>
      </c>
      <c r="AR42" s="13">
        <f t="shared" si="28"/>
        <v>194.18386491557223</v>
      </c>
    </row>
    <row r="43" spans="1:44" ht="15" customHeight="1" thickBot="1" x14ac:dyDescent="0.3">
      <c r="A43" s="4" t="s">
        <v>16</v>
      </c>
      <c r="B43" s="2">
        <f t="shared" ref="B43:K43" si="29">SUM(B39:B42)</f>
        <v>1110052</v>
      </c>
      <c r="C43" s="2">
        <f t="shared" si="29"/>
        <v>1408200</v>
      </c>
      <c r="D43" s="2">
        <f t="shared" si="29"/>
        <v>0</v>
      </c>
      <c r="E43" s="2">
        <f t="shared" si="29"/>
        <v>280000</v>
      </c>
      <c r="F43" s="2">
        <f t="shared" si="29"/>
        <v>0</v>
      </c>
      <c r="G43" s="2">
        <f t="shared" si="29"/>
        <v>0</v>
      </c>
      <c r="H43" s="2">
        <f t="shared" si="29"/>
        <v>2907084</v>
      </c>
      <c r="I43" s="2">
        <f t="shared" si="29"/>
        <v>802496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4017136</v>
      </c>
      <c r="M43" s="12">
        <f t="shared" ref="M43" si="31">C43+E43+G43+I43+K43</f>
        <v>2490696</v>
      </c>
      <c r="N43" s="18">
        <f>L43+M43</f>
        <v>6507832</v>
      </c>
      <c r="P43" s="4" t="s">
        <v>16</v>
      </c>
      <c r="Q43" s="2">
        <f t="shared" ref="Q43:Z43" si="32">SUM(Q39:Q42)</f>
        <v>730</v>
      </c>
      <c r="R43" s="2">
        <f t="shared" si="32"/>
        <v>362</v>
      </c>
      <c r="S43" s="2">
        <f t="shared" si="32"/>
        <v>0</v>
      </c>
      <c r="T43" s="2">
        <f t="shared" si="32"/>
        <v>112</v>
      </c>
      <c r="U43" s="2">
        <f t="shared" si="32"/>
        <v>0</v>
      </c>
      <c r="V43" s="2">
        <f t="shared" si="32"/>
        <v>0</v>
      </c>
      <c r="W43" s="2">
        <f t="shared" si="32"/>
        <v>1160</v>
      </c>
      <c r="X43" s="2">
        <f t="shared" si="32"/>
        <v>275</v>
      </c>
      <c r="Y43" s="2">
        <f t="shared" si="32"/>
        <v>766</v>
      </c>
      <c r="Z43" s="2">
        <f t="shared" si="32"/>
        <v>0</v>
      </c>
      <c r="AA43" s="1">
        <f t="shared" ref="AA43" si="33">Q43+S43+U43+W43+Y43</f>
        <v>2656</v>
      </c>
      <c r="AB43" s="12">
        <f t="shared" ref="AB43" si="34">R43+T43+V43+X43+Z43</f>
        <v>749</v>
      </c>
      <c r="AC43" s="18">
        <f>AA43+AB43</f>
        <v>3405</v>
      </c>
      <c r="AE43" s="4" t="s">
        <v>16</v>
      </c>
      <c r="AF43" s="2">
        <f t="shared" ref="AF43:AO43" si="35">IFERROR(B43/Q43, "N.A.")</f>
        <v>1520.6191780821919</v>
      </c>
      <c r="AG43" s="2">
        <f t="shared" si="35"/>
        <v>3890.0552486187844</v>
      </c>
      <c r="AH43" s="2" t="str">
        <f t="shared" si="35"/>
        <v>N.A.</v>
      </c>
      <c r="AI43" s="2">
        <f t="shared" si="35"/>
        <v>2500</v>
      </c>
      <c r="AJ43" s="2" t="str">
        <f t="shared" si="35"/>
        <v>N.A.</v>
      </c>
      <c r="AK43" s="2" t="str">
        <f t="shared" si="35"/>
        <v>N.A.</v>
      </c>
      <c r="AL43" s="2">
        <f t="shared" si="35"/>
        <v>2506.1068965517243</v>
      </c>
      <c r="AM43" s="2">
        <f t="shared" si="35"/>
        <v>2918.1672727272726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1512.4759036144578</v>
      </c>
      <c r="AQ43" s="16">
        <f t="shared" ref="AQ43" si="37">IFERROR(M43/AB43, "N.A.")</f>
        <v>3325.3618157543392</v>
      </c>
      <c r="AR43" s="13">
        <f t="shared" ref="AR43" si="38">IFERROR(N43/AC43, "N.A.")</f>
        <v>1911.2575624082233</v>
      </c>
    </row>
    <row r="44" spans="1:44" ht="15" customHeight="1" thickBot="1" x14ac:dyDescent="0.3">
      <c r="A44" s="5" t="s">
        <v>0</v>
      </c>
      <c r="B44" s="48">
        <f>B43+C43</f>
        <v>2518252</v>
      </c>
      <c r="C44" s="49"/>
      <c r="D44" s="48">
        <f>D43+E43</f>
        <v>280000</v>
      </c>
      <c r="E44" s="49"/>
      <c r="F44" s="48">
        <f>F43+G43</f>
        <v>0</v>
      </c>
      <c r="G44" s="49"/>
      <c r="H44" s="48">
        <f>H43+I43</f>
        <v>3709580</v>
      </c>
      <c r="I44" s="49"/>
      <c r="J44" s="48">
        <f>J43+K43</f>
        <v>0</v>
      </c>
      <c r="K44" s="49"/>
      <c r="L44" s="48">
        <f>L43+M43</f>
        <v>6507832</v>
      </c>
      <c r="M44" s="50"/>
      <c r="N44" s="19">
        <f>B44+D44+F44+H44+J44</f>
        <v>6507832</v>
      </c>
      <c r="P44" s="5" t="s">
        <v>0</v>
      </c>
      <c r="Q44" s="48">
        <f>Q43+R43</f>
        <v>1092</v>
      </c>
      <c r="R44" s="49"/>
      <c r="S44" s="48">
        <f>S43+T43</f>
        <v>112</v>
      </c>
      <c r="T44" s="49"/>
      <c r="U44" s="48">
        <f>U43+V43</f>
        <v>0</v>
      </c>
      <c r="V44" s="49"/>
      <c r="W44" s="48">
        <f>W43+X43</f>
        <v>1435</v>
      </c>
      <c r="X44" s="49"/>
      <c r="Y44" s="48">
        <f>Y43+Z43</f>
        <v>766</v>
      </c>
      <c r="Z44" s="49"/>
      <c r="AA44" s="48">
        <f>AA43+AB43</f>
        <v>3405</v>
      </c>
      <c r="AB44" s="50"/>
      <c r="AC44" s="19">
        <f>Q44+S44+U44+W44+Y44</f>
        <v>3405</v>
      </c>
      <c r="AE44" s="5" t="s">
        <v>0</v>
      </c>
      <c r="AF44" s="28">
        <f>IFERROR(B44/Q44,"N.A.")</f>
        <v>2306.0915750915751</v>
      </c>
      <c r="AG44" s="29"/>
      <c r="AH44" s="28">
        <f>IFERROR(D44/S44,"N.A.")</f>
        <v>2500</v>
      </c>
      <c r="AI44" s="29"/>
      <c r="AJ44" s="28" t="str">
        <f>IFERROR(F44/U44,"N.A.")</f>
        <v>N.A.</v>
      </c>
      <c r="AK44" s="29"/>
      <c r="AL44" s="28">
        <f>IFERROR(H44/W44,"N.A.")</f>
        <v>2585.0731707317073</v>
      </c>
      <c r="AM44" s="29"/>
      <c r="AN44" s="28">
        <f>IFERROR(J44/Y44,"N.A.")</f>
        <v>0</v>
      </c>
      <c r="AO44" s="29"/>
      <c r="AP44" s="28">
        <f>IFERROR(L44/AA44,"N.A.")</f>
        <v>1911.2575624082233</v>
      </c>
      <c r="AQ44" s="29"/>
      <c r="AR44" s="17">
        <f>IFERROR(N44/AC44, "N.A.")</f>
        <v>1911.2575624082233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37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>
        <v>20803380</v>
      </c>
      <c r="C15" s="2"/>
      <c r="D15" s="2">
        <v>7175260</v>
      </c>
      <c r="E15" s="2"/>
      <c r="F15" s="2">
        <v>9002050.0000000019</v>
      </c>
      <c r="G15" s="2"/>
      <c r="H15" s="2">
        <v>11790774.999999998</v>
      </c>
      <c r="I15" s="2"/>
      <c r="J15" s="2">
        <v>0</v>
      </c>
      <c r="K15" s="2"/>
      <c r="L15" s="1">
        <f t="shared" ref="L15:M18" si="0">B15+D15+F15+H15+J15</f>
        <v>48771465</v>
      </c>
      <c r="M15" s="12">
        <f t="shared" si="0"/>
        <v>0</v>
      </c>
      <c r="N15" s="13">
        <f>L15+M15</f>
        <v>48771465</v>
      </c>
      <c r="P15" s="3" t="s">
        <v>12</v>
      </c>
      <c r="Q15" s="2">
        <v>2921</v>
      </c>
      <c r="R15" s="2">
        <v>0</v>
      </c>
      <c r="S15" s="2">
        <v>468</v>
      </c>
      <c r="T15" s="2">
        <v>0</v>
      </c>
      <c r="U15" s="2">
        <v>1018</v>
      </c>
      <c r="V15" s="2">
        <v>0</v>
      </c>
      <c r="W15" s="2">
        <v>3626</v>
      </c>
      <c r="X15" s="2">
        <v>0</v>
      </c>
      <c r="Y15" s="2">
        <v>294</v>
      </c>
      <c r="Z15" s="2">
        <v>0</v>
      </c>
      <c r="AA15" s="1">
        <f t="shared" ref="AA15:AB18" si="1">Q15+S15+U15+W15+Y15</f>
        <v>8327</v>
      </c>
      <c r="AB15" s="12">
        <f t="shared" si="1"/>
        <v>0</v>
      </c>
      <c r="AC15" s="13">
        <f>AA15+AB15</f>
        <v>8327</v>
      </c>
      <c r="AE15" s="3" t="s">
        <v>12</v>
      </c>
      <c r="AF15" s="2">
        <f t="shared" ref="AF15:AR18" si="2">IFERROR(B15/Q15, "N.A.")</f>
        <v>7122.0061622731937</v>
      </c>
      <c r="AG15" s="2" t="str">
        <f t="shared" si="2"/>
        <v>N.A.</v>
      </c>
      <c r="AH15" s="2">
        <f t="shared" si="2"/>
        <v>15331.752136752137</v>
      </c>
      <c r="AI15" s="2" t="str">
        <f t="shared" si="2"/>
        <v>N.A.</v>
      </c>
      <c r="AJ15" s="2">
        <f t="shared" si="2"/>
        <v>8842.8781925343828</v>
      </c>
      <c r="AK15" s="2" t="str">
        <f t="shared" si="2"/>
        <v>N.A.</v>
      </c>
      <c r="AL15" s="2">
        <f t="shared" si="2"/>
        <v>3251.7305570876993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5857.0271406268766</v>
      </c>
      <c r="AQ15" s="16" t="str">
        <f t="shared" si="2"/>
        <v>N.A.</v>
      </c>
      <c r="AR15" s="13">
        <f t="shared" si="2"/>
        <v>5857.0271406268766</v>
      </c>
    </row>
    <row r="16" spans="1:44" ht="15" customHeight="1" thickBot="1" x14ac:dyDescent="0.3">
      <c r="A16" s="3" t="s">
        <v>13</v>
      </c>
      <c r="B16" s="2">
        <v>1744940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1744940</v>
      </c>
      <c r="M16" s="12">
        <f t="shared" si="0"/>
        <v>0</v>
      </c>
      <c r="N16" s="13">
        <f>L16+M16</f>
        <v>1744940</v>
      </c>
      <c r="P16" s="3" t="s">
        <v>13</v>
      </c>
      <c r="Q16" s="2">
        <v>477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477</v>
      </c>
      <c r="AB16" s="12">
        <f t="shared" si="1"/>
        <v>0</v>
      </c>
      <c r="AC16" s="13">
        <f>AA16+AB16</f>
        <v>477</v>
      </c>
      <c r="AE16" s="3" t="s">
        <v>13</v>
      </c>
      <c r="AF16" s="2">
        <f t="shared" si="2"/>
        <v>3658.155136268344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3658.155136268344</v>
      </c>
      <c r="AQ16" s="16" t="str">
        <f t="shared" si="2"/>
        <v>N.A.</v>
      </c>
      <c r="AR16" s="13">
        <f t="shared" si="2"/>
        <v>3658.155136268344</v>
      </c>
    </row>
    <row r="17" spans="1:44" ht="15" customHeight="1" thickBot="1" x14ac:dyDescent="0.3">
      <c r="A17" s="3" t="s">
        <v>14</v>
      </c>
      <c r="B17" s="2">
        <v>36043170</v>
      </c>
      <c r="C17" s="2">
        <v>78789620.000000045</v>
      </c>
      <c r="D17" s="2">
        <v>3928050</v>
      </c>
      <c r="E17" s="2"/>
      <c r="F17" s="2"/>
      <c r="G17" s="2">
        <v>17310000</v>
      </c>
      <c r="H17" s="2"/>
      <c r="I17" s="2">
        <v>12128000.000000002</v>
      </c>
      <c r="J17" s="2">
        <v>0</v>
      </c>
      <c r="K17" s="2"/>
      <c r="L17" s="1">
        <f t="shared" si="0"/>
        <v>39971220</v>
      </c>
      <c r="M17" s="12">
        <f t="shared" si="0"/>
        <v>108227620.00000004</v>
      </c>
      <c r="N17" s="13">
        <f>L17+M17</f>
        <v>148198840.00000006</v>
      </c>
      <c r="P17" s="3" t="s">
        <v>14</v>
      </c>
      <c r="Q17" s="2">
        <v>6404</v>
      </c>
      <c r="R17" s="2">
        <v>13640</v>
      </c>
      <c r="S17" s="2">
        <v>488</v>
      </c>
      <c r="T17" s="2">
        <v>0</v>
      </c>
      <c r="U17" s="2">
        <v>0</v>
      </c>
      <c r="V17" s="2">
        <v>1552</v>
      </c>
      <c r="W17" s="2">
        <v>0</v>
      </c>
      <c r="X17" s="2">
        <v>472</v>
      </c>
      <c r="Y17" s="2">
        <v>472</v>
      </c>
      <c r="Z17" s="2">
        <v>0</v>
      </c>
      <c r="AA17" s="1">
        <f t="shared" si="1"/>
        <v>7364</v>
      </c>
      <c r="AB17" s="12">
        <f t="shared" si="1"/>
        <v>15664</v>
      </c>
      <c r="AC17" s="13">
        <f>AA17+AB17</f>
        <v>23028</v>
      </c>
      <c r="AE17" s="3" t="s">
        <v>14</v>
      </c>
      <c r="AF17" s="2">
        <f t="shared" si="2"/>
        <v>5628.2276702061208</v>
      </c>
      <c r="AG17" s="2">
        <f t="shared" si="2"/>
        <v>5776.365102639299</v>
      </c>
      <c r="AH17" s="2">
        <f t="shared" si="2"/>
        <v>8049.2827868852455</v>
      </c>
      <c r="AI17" s="2" t="str">
        <f t="shared" si="2"/>
        <v>N.A.</v>
      </c>
      <c r="AJ17" s="2" t="str">
        <f t="shared" si="2"/>
        <v>N.A.</v>
      </c>
      <c r="AK17" s="2">
        <f t="shared" si="2"/>
        <v>11153.350515463917</v>
      </c>
      <c r="AL17" s="2" t="str">
        <f t="shared" si="2"/>
        <v>N.A.</v>
      </c>
      <c r="AM17" s="2">
        <f t="shared" si="2"/>
        <v>25694.91525423729</v>
      </c>
      <c r="AN17" s="2">
        <f t="shared" si="2"/>
        <v>0</v>
      </c>
      <c r="AO17" s="2" t="str">
        <f t="shared" si="2"/>
        <v>N.A.</v>
      </c>
      <c r="AP17" s="15">
        <f t="shared" si="2"/>
        <v>5427.9223248234657</v>
      </c>
      <c r="AQ17" s="16">
        <f t="shared" si="2"/>
        <v>6909.3220122574085</v>
      </c>
      <c r="AR17" s="13">
        <f t="shared" si="2"/>
        <v>6435.5931908980401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2">
        <f t="shared" si="0"/>
        <v>0</v>
      </c>
      <c r="N18" s="13">
        <f>L18+M18</f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0</v>
      </c>
      <c r="AB18" s="12">
        <f t="shared" si="1"/>
        <v>0</v>
      </c>
      <c r="AC18" s="18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3" t="str">
        <f t="shared" si="2"/>
        <v>N.A.</v>
      </c>
    </row>
    <row r="19" spans="1:44" ht="15" customHeight="1" thickBot="1" x14ac:dyDescent="0.3">
      <c r="A19" s="4" t="s">
        <v>16</v>
      </c>
      <c r="B19" s="2">
        <f t="shared" ref="B19:K19" si="3">SUM(B15:B18)</f>
        <v>58591490</v>
      </c>
      <c r="C19" s="2">
        <f t="shared" si="3"/>
        <v>78789620.000000045</v>
      </c>
      <c r="D19" s="2">
        <f t="shared" si="3"/>
        <v>11103310</v>
      </c>
      <c r="E19" s="2">
        <f t="shared" si="3"/>
        <v>0</v>
      </c>
      <c r="F19" s="2">
        <f t="shared" si="3"/>
        <v>9002050.0000000019</v>
      </c>
      <c r="G19" s="2">
        <f t="shared" si="3"/>
        <v>17310000</v>
      </c>
      <c r="H19" s="2">
        <f t="shared" si="3"/>
        <v>11790774.999999998</v>
      </c>
      <c r="I19" s="2">
        <f t="shared" si="3"/>
        <v>12128000.000000002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90487625</v>
      </c>
      <c r="M19" s="12">
        <f t="shared" ref="M19" si="5">C19+E19+G19+I19+K19</f>
        <v>108227620.00000004</v>
      </c>
      <c r="N19" s="18">
        <f>L19+M19</f>
        <v>198715245.00000006</v>
      </c>
      <c r="P19" s="4" t="s">
        <v>16</v>
      </c>
      <c r="Q19" s="2">
        <f t="shared" ref="Q19:Z19" si="6">SUM(Q15:Q18)</f>
        <v>9802</v>
      </c>
      <c r="R19" s="2">
        <f t="shared" si="6"/>
        <v>13640</v>
      </c>
      <c r="S19" s="2">
        <f t="shared" si="6"/>
        <v>956</v>
      </c>
      <c r="T19" s="2">
        <f t="shared" si="6"/>
        <v>0</v>
      </c>
      <c r="U19" s="2">
        <f t="shared" si="6"/>
        <v>1018</v>
      </c>
      <c r="V19" s="2">
        <f t="shared" si="6"/>
        <v>1552</v>
      </c>
      <c r="W19" s="2">
        <f t="shared" si="6"/>
        <v>3626</v>
      </c>
      <c r="X19" s="2">
        <f t="shared" si="6"/>
        <v>472</v>
      </c>
      <c r="Y19" s="2">
        <f t="shared" si="6"/>
        <v>766</v>
      </c>
      <c r="Z19" s="2">
        <f t="shared" si="6"/>
        <v>0</v>
      </c>
      <c r="AA19" s="1">
        <f t="shared" ref="AA19" si="7">Q19+S19+U19+W19+Y19</f>
        <v>16168</v>
      </c>
      <c r="AB19" s="12">
        <f t="shared" ref="AB19" si="8">R19+T19+V19+X19+Z19</f>
        <v>15664</v>
      </c>
      <c r="AC19" s="13">
        <f>AA19+AB19</f>
        <v>31832</v>
      </c>
      <c r="AE19" s="4" t="s">
        <v>16</v>
      </c>
      <c r="AF19" s="2">
        <f t="shared" ref="AF19:AO19" si="9">IFERROR(B19/Q19, "N.A.")</f>
        <v>5977.5035706998569</v>
      </c>
      <c r="AG19" s="2">
        <f t="shared" si="9"/>
        <v>5776.365102639299</v>
      </c>
      <c r="AH19" s="2">
        <f t="shared" si="9"/>
        <v>11614.3410041841</v>
      </c>
      <c r="AI19" s="2" t="str">
        <f t="shared" si="9"/>
        <v>N.A.</v>
      </c>
      <c r="AJ19" s="2">
        <f t="shared" si="9"/>
        <v>8842.8781925343828</v>
      </c>
      <c r="AK19" s="2">
        <f t="shared" si="9"/>
        <v>11153.350515463917</v>
      </c>
      <c r="AL19" s="2">
        <f t="shared" si="9"/>
        <v>3251.7305570876993</v>
      </c>
      <c r="AM19" s="2">
        <f t="shared" si="9"/>
        <v>25694.91525423729</v>
      </c>
      <c r="AN19" s="2">
        <f t="shared" si="9"/>
        <v>0</v>
      </c>
      <c r="AO19" s="2" t="str">
        <f t="shared" si="9"/>
        <v>N.A.</v>
      </c>
      <c r="AP19" s="15">
        <f t="shared" ref="AP19" si="10">IFERROR(L19/AA19, "N.A.")</f>
        <v>5596.7110959920828</v>
      </c>
      <c r="AQ19" s="16">
        <f t="shared" ref="AQ19" si="11">IFERROR(M19/AB19, "N.A.")</f>
        <v>6909.3220122574085</v>
      </c>
      <c r="AR19" s="13">
        <f t="shared" ref="AR19" si="12">IFERROR(N19/AC19, "N.A.")</f>
        <v>6242.6251884895719</v>
      </c>
    </row>
    <row r="20" spans="1:44" ht="15" customHeight="1" thickBot="1" x14ac:dyDescent="0.3">
      <c r="A20" s="5" t="s">
        <v>0</v>
      </c>
      <c r="B20" s="48">
        <f>B19+C19</f>
        <v>137381110.00000006</v>
      </c>
      <c r="C20" s="49"/>
      <c r="D20" s="48">
        <f>D19+E19</f>
        <v>11103310</v>
      </c>
      <c r="E20" s="49"/>
      <c r="F20" s="48">
        <f>F19+G19</f>
        <v>26312050</v>
      </c>
      <c r="G20" s="49"/>
      <c r="H20" s="48">
        <f>H19+I19</f>
        <v>23918775</v>
      </c>
      <c r="I20" s="49"/>
      <c r="J20" s="48">
        <f>J19+K19</f>
        <v>0</v>
      </c>
      <c r="K20" s="49"/>
      <c r="L20" s="48">
        <f>L19+M19</f>
        <v>198715245.00000006</v>
      </c>
      <c r="M20" s="50"/>
      <c r="N20" s="19">
        <f>B20+D20+F20+H20+J20</f>
        <v>198715245.00000006</v>
      </c>
      <c r="P20" s="5" t="s">
        <v>0</v>
      </c>
      <c r="Q20" s="48">
        <f>Q19+R19</f>
        <v>23442</v>
      </c>
      <c r="R20" s="49"/>
      <c r="S20" s="48">
        <f>S19+T19</f>
        <v>956</v>
      </c>
      <c r="T20" s="49"/>
      <c r="U20" s="48">
        <f>U19+V19</f>
        <v>2570</v>
      </c>
      <c r="V20" s="49"/>
      <c r="W20" s="48">
        <f>W19+X19</f>
        <v>4098</v>
      </c>
      <c r="X20" s="49"/>
      <c r="Y20" s="48">
        <f>Y19+Z19</f>
        <v>766</v>
      </c>
      <c r="Z20" s="49"/>
      <c r="AA20" s="48">
        <f>AA19+AB19</f>
        <v>31832</v>
      </c>
      <c r="AB20" s="49"/>
      <c r="AC20" s="20">
        <f>Q20+S20+U20+W20+Y20</f>
        <v>31832</v>
      </c>
      <c r="AE20" s="5" t="s">
        <v>0</v>
      </c>
      <c r="AF20" s="28">
        <f>IFERROR(B20/Q20,"N.A.")</f>
        <v>5860.4688166538717</v>
      </c>
      <c r="AG20" s="29"/>
      <c r="AH20" s="28">
        <f>IFERROR(D20/S20,"N.A.")</f>
        <v>11614.3410041841</v>
      </c>
      <c r="AI20" s="29"/>
      <c r="AJ20" s="28">
        <f>IFERROR(F20/U20,"N.A.")</f>
        <v>10238.151750972762</v>
      </c>
      <c r="AK20" s="29"/>
      <c r="AL20" s="28">
        <f>IFERROR(H20/W20,"N.A.")</f>
        <v>5836.6947291361639</v>
      </c>
      <c r="AM20" s="29"/>
      <c r="AN20" s="28">
        <f>IFERROR(J20/Y20,"N.A.")</f>
        <v>0</v>
      </c>
      <c r="AO20" s="29"/>
      <c r="AP20" s="28">
        <f>IFERROR(L20/AA20,"N.A.")</f>
        <v>6242.6251884895719</v>
      </c>
      <c r="AQ20" s="29"/>
      <c r="AR20" s="17">
        <f>IFERROR(N20/AC20, "N.A.")</f>
        <v>6242.6251884895719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>
        <v>19812660</v>
      </c>
      <c r="C27" s="2"/>
      <c r="D27" s="2">
        <v>7175260</v>
      </c>
      <c r="E27" s="2"/>
      <c r="F27" s="2">
        <v>9002050.0000000019</v>
      </c>
      <c r="G27" s="2"/>
      <c r="H27" s="2">
        <v>7270870</v>
      </c>
      <c r="I27" s="2"/>
      <c r="J27" s="2"/>
      <c r="K27" s="2"/>
      <c r="L27" s="1">
        <f t="shared" ref="L27:M30" si="13">B27+D27+F27+H27+J27</f>
        <v>43260840</v>
      </c>
      <c r="M27" s="12">
        <f t="shared" si="13"/>
        <v>0</v>
      </c>
      <c r="N27" s="13">
        <f>L27+M27</f>
        <v>43260840</v>
      </c>
      <c r="P27" s="3" t="s">
        <v>12</v>
      </c>
      <c r="Q27" s="2">
        <v>2729</v>
      </c>
      <c r="R27" s="2">
        <v>0</v>
      </c>
      <c r="S27" s="2">
        <v>468</v>
      </c>
      <c r="T27" s="2">
        <v>0</v>
      </c>
      <c r="U27" s="2">
        <v>1018</v>
      </c>
      <c r="V27" s="2">
        <v>0</v>
      </c>
      <c r="W27" s="2">
        <v>958</v>
      </c>
      <c r="X27" s="2">
        <v>0</v>
      </c>
      <c r="Y27" s="2">
        <v>0</v>
      </c>
      <c r="Z27" s="2">
        <v>0</v>
      </c>
      <c r="AA27" s="1">
        <f t="shared" ref="AA27:AB30" si="14">Q27+S27+U27+W27+Y27</f>
        <v>5173</v>
      </c>
      <c r="AB27" s="12">
        <f t="shared" si="14"/>
        <v>0</v>
      </c>
      <c r="AC27" s="13">
        <f>AA27+AB27</f>
        <v>5173</v>
      </c>
      <c r="AE27" s="3" t="s">
        <v>12</v>
      </c>
      <c r="AF27" s="2">
        <f t="shared" ref="AF27:AR30" si="15">IFERROR(B27/Q27, "N.A.")</f>
        <v>7260.0439721509711</v>
      </c>
      <c r="AG27" s="2" t="str">
        <f t="shared" si="15"/>
        <v>N.A.</v>
      </c>
      <c r="AH27" s="2">
        <f t="shared" si="15"/>
        <v>15331.752136752137</v>
      </c>
      <c r="AI27" s="2" t="str">
        <f t="shared" si="15"/>
        <v>N.A.</v>
      </c>
      <c r="AJ27" s="2">
        <f t="shared" si="15"/>
        <v>8842.8781925343828</v>
      </c>
      <c r="AK27" s="2" t="str">
        <f t="shared" si="15"/>
        <v>N.A.</v>
      </c>
      <c r="AL27" s="2">
        <f t="shared" si="15"/>
        <v>7589.6346555323589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5">
        <f t="shared" si="15"/>
        <v>8362.8146143437079</v>
      </c>
      <c r="AQ27" s="16" t="str">
        <f t="shared" si="15"/>
        <v>N.A.</v>
      </c>
      <c r="AR27" s="13">
        <f t="shared" si="15"/>
        <v>8362.8146143437079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0</v>
      </c>
      <c r="M28" s="12">
        <f t="shared" si="13"/>
        <v>0</v>
      </c>
      <c r="N28" s="13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0</v>
      </c>
      <c r="AB28" s="12">
        <f t="shared" si="14"/>
        <v>0</v>
      </c>
      <c r="AC28" s="13">
        <f>AA28+AB28</f>
        <v>0</v>
      </c>
      <c r="AE28" s="3" t="s">
        <v>13</v>
      </c>
      <c r="AF28" s="2" t="str">
        <f t="shared" si="15"/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5" t="str">
        <f t="shared" si="15"/>
        <v>N.A.</v>
      </c>
      <c r="AQ28" s="16" t="str">
        <f t="shared" si="15"/>
        <v>N.A.</v>
      </c>
      <c r="AR28" s="13" t="str">
        <f t="shared" si="15"/>
        <v>N.A.</v>
      </c>
    </row>
    <row r="29" spans="1:44" ht="15" customHeight="1" thickBot="1" x14ac:dyDescent="0.3">
      <c r="A29" s="3" t="s">
        <v>14</v>
      </c>
      <c r="B29" s="2">
        <v>25651190.000000004</v>
      </c>
      <c r="C29" s="2">
        <v>55862540.000000007</v>
      </c>
      <c r="D29" s="2">
        <v>3928050</v>
      </c>
      <c r="E29" s="2"/>
      <c r="F29" s="2"/>
      <c r="G29" s="2">
        <v>12616000.000000002</v>
      </c>
      <c r="H29" s="2"/>
      <c r="I29" s="2">
        <v>12128000.000000002</v>
      </c>
      <c r="J29" s="2">
        <v>0</v>
      </c>
      <c r="K29" s="2"/>
      <c r="L29" s="1">
        <f t="shared" si="13"/>
        <v>29579240.000000004</v>
      </c>
      <c r="M29" s="12">
        <f t="shared" si="13"/>
        <v>80606540.000000015</v>
      </c>
      <c r="N29" s="13">
        <f>L29+M29</f>
        <v>110185780.00000001</v>
      </c>
      <c r="P29" s="3" t="s">
        <v>14</v>
      </c>
      <c r="Q29" s="2">
        <v>4603</v>
      </c>
      <c r="R29" s="2">
        <v>9373</v>
      </c>
      <c r="S29" s="2">
        <v>488</v>
      </c>
      <c r="T29" s="2">
        <v>0</v>
      </c>
      <c r="U29" s="2">
        <v>0</v>
      </c>
      <c r="V29" s="2">
        <v>1308</v>
      </c>
      <c r="W29" s="2">
        <v>0</v>
      </c>
      <c r="X29" s="2">
        <v>472</v>
      </c>
      <c r="Y29" s="2">
        <v>143</v>
      </c>
      <c r="Z29" s="2">
        <v>0</v>
      </c>
      <c r="AA29" s="1">
        <f t="shared" si="14"/>
        <v>5234</v>
      </c>
      <c r="AB29" s="12">
        <f t="shared" si="14"/>
        <v>11153</v>
      </c>
      <c r="AC29" s="13">
        <f>AA29+AB29</f>
        <v>16387</v>
      </c>
      <c r="AE29" s="3" t="s">
        <v>14</v>
      </c>
      <c r="AF29" s="2">
        <f t="shared" si="15"/>
        <v>5572.7112752552694</v>
      </c>
      <c r="AG29" s="2">
        <f t="shared" si="15"/>
        <v>5959.9423877093786</v>
      </c>
      <c r="AH29" s="2">
        <f t="shared" si="15"/>
        <v>8049.2827868852455</v>
      </c>
      <c r="AI29" s="2" t="str">
        <f t="shared" si="15"/>
        <v>N.A.</v>
      </c>
      <c r="AJ29" s="2" t="str">
        <f t="shared" si="15"/>
        <v>N.A.</v>
      </c>
      <c r="AK29" s="2">
        <f t="shared" si="15"/>
        <v>9645.2599388379222</v>
      </c>
      <c r="AL29" s="2" t="str">
        <f t="shared" si="15"/>
        <v>N.A.</v>
      </c>
      <c r="AM29" s="2">
        <f t="shared" si="15"/>
        <v>25694.91525423729</v>
      </c>
      <c r="AN29" s="2">
        <f t="shared" si="15"/>
        <v>0</v>
      </c>
      <c r="AO29" s="2" t="str">
        <f t="shared" si="15"/>
        <v>N.A.</v>
      </c>
      <c r="AP29" s="15">
        <f t="shared" si="15"/>
        <v>5651.3641574321746</v>
      </c>
      <c r="AQ29" s="16">
        <f t="shared" si="15"/>
        <v>7227.3415224603259</v>
      </c>
      <c r="AR29" s="13">
        <f t="shared" si="15"/>
        <v>6723.9751022151713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3"/>
        <v>0</v>
      </c>
      <c r="M30" s="12">
        <f t="shared" si="13"/>
        <v>0</v>
      </c>
      <c r="N30" s="13">
        <f>L30+M30</f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4"/>
        <v>0</v>
      </c>
      <c r="AB30" s="12">
        <f t="shared" si="14"/>
        <v>0</v>
      </c>
      <c r="AC30" s="18">
        <f>AA30+AB30</f>
        <v>0</v>
      </c>
      <c r="AE30" s="3" t="s">
        <v>15</v>
      </c>
      <c r="AF30" s="2" t="str">
        <f t="shared" si="15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5" t="str">
        <f t="shared" si="15"/>
        <v>N.A.</v>
      </c>
      <c r="AQ30" s="16" t="str">
        <f t="shared" si="15"/>
        <v>N.A.</v>
      </c>
      <c r="AR30" s="13" t="str">
        <f t="shared" si="15"/>
        <v>N.A.</v>
      </c>
    </row>
    <row r="31" spans="1:44" ht="15" customHeight="1" thickBot="1" x14ac:dyDescent="0.3">
      <c r="A31" s="4" t="s">
        <v>16</v>
      </c>
      <c r="B31" s="2">
        <f t="shared" ref="B31:K31" si="16">SUM(B27:B30)</f>
        <v>45463850</v>
      </c>
      <c r="C31" s="2">
        <f t="shared" si="16"/>
        <v>55862540.000000007</v>
      </c>
      <c r="D31" s="2">
        <f t="shared" si="16"/>
        <v>11103310</v>
      </c>
      <c r="E31" s="2">
        <f t="shared" si="16"/>
        <v>0</v>
      </c>
      <c r="F31" s="2">
        <f t="shared" si="16"/>
        <v>9002050.0000000019</v>
      </c>
      <c r="G31" s="2">
        <f t="shared" si="16"/>
        <v>12616000.000000002</v>
      </c>
      <c r="H31" s="2">
        <f t="shared" si="16"/>
        <v>7270870</v>
      </c>
      <c r="I31" s="2">
        <f t="shared" si="16"/>
        <v>12128000.000000002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72840080</v>
      </c>
      <c r="M31" s="12">
        <f t="shared" ref="M31" si="18">C31+E31+G31+I31+K31</f>
        <v>80606540.000000015</v>
      </c>
      <c r="N31" s="18">
        <f>L31+M31</f>
        <v>153446620</v>
      </c>
      <c r="P31" s="4" t="s">
        <v>16</v>
      </c>
      <c r="Q31" s="2">
        <f t="shared" ref="Q31:Z31" si="19">SUM(Q27:Q30)</f>
        <v>7332</v>
      </c>
      <c r="R31" s="2">
        <f t="shared" si="19"/>
        <v>9373</v>
      </c>
      <c r="S31" s="2">
        <f t="shared" si="19"/>
        <v>956</v>
      </c>
      <c r="T31" s="2">
        <f t="shared" si="19"/>
        <v>0</v>
      </c>
      <c r="U31" s="2">
        <f t="shared" si="19"/>
        <v>1018</v>
      </c>
      <c r="V31" s="2">
        <f t="shared" si="19"/>
        <v>1308</v>
      </c>
      <c r="W31" s="2">
        <f t="shared" si="19"/>
        <v>958</v>
      </c>
      <c r="X31" s="2">
        <f t="shared" si="19"/>
        <v>472</v>
      </c>
      <c r="Y31" s="2">
        <f t="shared" si="19"/>
        <v>143</v>
      </c>
      <c r="Z31" s="2">
        <f t="shared" si="19"/>
        <v>0</v>
      </c>
      <c r="AA31" s="1">
        <f t="shared" ref="AA31" si="20">Q31+S31+U31+W31+Y31</f>
        <v>10407</v>
      </c>
      <c r="AB31" s="12">
        <f t="shared" ref="AB31" si="21">R31+T31+V31+X31+Z31</f>
        <v>11153</v>
      </c>
      <c r="AC31" s="13">
        <f>AA31+AB31</f>
        <v>21560</v>
      </c>
      <c r="AE31" s="4" t="s">
        <v>16</v>
      </c>
      <c r="AF31" s="2">
        <f t="shared" ref="AF31:AO31" si="22">IFERROR(B31/Q31, "N.A.")</f>
        <v>6200.7433169667211</v>
      </c>
      <c r="AG31" s="2">
        <f t="shared" si="22"/>
        <v>5959.9423877093786</v>
      </c>
      <c r="AH31" s="2">
        <f t="shared" si="22"/>
        <v>11614.3410041841</v>
      </c>
      <c r="AI31" s="2" t="str">
        <f t="shared" si="22"/>
        <v>N.A.</v>
      </c>
      <c r="AJ31" s="2">
        <f t="shared" si="22"/>
        <v>8842.8781925343828</v>
      </c>
      <c r="AK31" s="2">
        <f t="shared" si="22"/>
        <v>9645.2599388379222</v>
      </c>
      <c r="AL31" s="2">
        <f t="shared" si="22"/>
        <v>7589.6346555323589</v>
      </c>
      <c r="AM31" s="2">
        <f t="shared" si="22"/>
        <v>25694.91525423729</v>
      </c>
      <c r="AN31" s="2">
        <f t="shared" si="22"/>
        <v>0</v>
      </c>
      <c r="AO31" s="2" t="str">
        <f t="shared" si="22"/>
        <v>N.A.</v>
      </c>
      <c r="AP31" s="15">
        <f t="shared" ref="AP31" si="23">IFERROR(L31/AA31, "N.A.")</f>
        <v>6999.1428845969058</v>
      </c>
      <c r="AQ31" s="16">
        <f t="shared" ref="AQ31" si="24">IFERROR(M31/AB31, "N.A.")</f>
        <v>7227.3415224603259</v>
      </c>
      <c r="AR31" s="13">
        <f t="shared" ref="AR31" si="25">IFERROR(N31/AC31, "N.A.")</f>
        <v>7117.1901669758809</v>
      </c>
    </row>
    <row r="32" spans="1:44" ht="15" customHeight="1" thickBot="1" x14ac:dyDescent="0.3">
      <c r="A32" s="5" t="s">
        <v>0</v>
      </c>
      <c r="B32" s="48">
        <f>B31+C31</f>
        <v>101326390</v>
      </c>
      <c r="C32" s="49"/>
      <c r="D32" s="48">
        <f>D31+E31</f>
        <v>11103310</v>
      </c>
      <c r="E32" s="49"/>
      <c r="F32" s="48">
        <f>F31+G31</f>
        <v>21618050.000000004</v>
      </c>
      <c r="G32" s="49"/>
      <c r="H32" s="48">
        <f>H31+I31</f>
        <v>19398870</v>
      </c>
      <c r="I32" s="49"/>
      <c r="J32" s="48">
        <f>J31+K31</f>
        <v>0</v>
      </c>
      <c r="K32" s="49"/>
      <c r="L32" s="48">
        <f>L31+M31</f>
        <v>153446620</v>
      </c>
      <c r="M32" s="50"/>
      <c r="N32" s="19">
        <f>B32+D32+F32+H32+J32</f>
        <v>153446620</v>
      </c>
      <c r="P32" s="5" t="s">
        <v>0</v>
      </c>
      <c r="Q32" s="48">
        <f>Q31+R31</f>
        <v>16705</v>
      </c>
      <c r="R32" s="49"/>
      <c r="S32" s="48">
        <f>S31+T31</f>
        <v>956</v>
      </c>
      <c r="T32" s="49"/>
      <c r="U32" s="48">
        <f>U31+V31</f>
        <v>2326</v>
      </c>
      <c r="V32" s="49"/>
      <c r="W32" s="48">
        <f>W31+X31</f>
        <v>1430</v>
      </c>
      <c r="X32" s="49"/>
      <c r="Y32" s="48">
        <f>Y31+Z31</f>
        <v>143</v>
      </c>
      <c r="Z32" s="49"/>
      <c r="AA32" s="48">
        <f>AA31+AB31</f>
        <v>21560</v>
      </c>
      <c r="AB32" s="49"/>
      <c r="AC32" s="20">
        <f>Q32+S32+U32+W32+Y32</f>
        <v>21560</v>
      </c>
      <c r="AE32" s="5" t="s">
        <v>0</v>
      </c>
      <c r="AF32" s="28">
        <f>IFERROR(B32/Q32,"N.A.")</f>
        <v>6065.6324453756361</v>
      </c>
      <c r="AG32" s="29"/>
      <c r="AH32" s="28">
        <f>IFERROR(D32/S32,"N.A.")</f>
        <v>11614.3410041841</v>
      </c>
      <c r="AI32" s="29"/>
      <c r="AJ32" s="28">
        <f>IFERROR(F32/U32,"N.A.")</f>
        <v>9294.0885640584711</v>
      </c>
      <c r="AK32" s="29"/>
      <c r="AL32" s="28">
        <f>IFERROR(H32/W32,"N.A.")</f>
        <v>13565.643356643357</v>
      </c>
      <c r="AM32" s="29"/>
      <c r="AN32" s="28">
        <f>IFERROR(J32/Y32,"N.A.")</f>
        <v>0</v>
      </c>
      <c r="AO32" s="29"/>
      <c r="AP32" s="28">
        <f>IFERROR(L32/AA32,"N.A.")</f>
        <v>7117.1901669758809</v>
      </c>
      <c r="AQ32" s="29"/>
      <c r="AR32" s="17">
        <f>IFERROR(N32/AC32, "N.A.")</f>
        <v>7117.1901669758809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>
        <v>990720</v>
      </c>
      <c r="C39" s="2"/>
      <c r="D39" s="2"/>
      <c r="E39" s="2"/>
      <c r="F39" s="2"/>
      <c r="G39" s="2"/>
      <c r="H39" s="2">
        <v>4519905</v>
      </c>
      <c r="I39" s="2"/>
      <c r="J39" s="2">
        <v>0</v>
      </c>
      <c r="K39" s="2"/>
      <c r="L39" s="1">
        <f t="shared" ref="L39:M42" si="26">B39+D39+F39+H39+J39</f>
        <v>5510625</v>
      </c>
      <c r="M39" s="12">
        <f t="shared" si="26"/>
        <v>0</v>
      </c>
      <c r="N39" s="13">
        <f>L39+M39</f>
        <v>5510625</v>
      </c>
      <c r="P39" s="3" t="s">
        <v>12</v>
      </c>
      <c r="Q39" s="2">
        <v>192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2668</v>
      </c>
      <c r="X39" s="2">
        <v>0</v>
      </c>
      <c r="Y39" s="2">
        <v>294</v>
      </c>
      <c r="Z39" s="2">
        <v>0</v>
      </c>
      <c r="AA39" s="1">
        <f t="shared" ref="AA39:AB42" si="27">Q39+S39+U39+W39+Y39</f>
        <v>3154</v>
      </c>
      <c r="AB39" s="12">
        <f t="shared" si="27"/>
        <v>0</v>
      </c>
      <c r="AC39" s="13">
        <f>AA39+AB39</f>
        <v>3154</v>
      </c>
      <c r="AE39" s="3" t="s">
        <v>12</v>
      </c>
      <c r="AF39" s="2">
        <f t="shared" ref="AF39:AR42" si="28">IFERROR(B39/Q39, "N.A.")</f>
        <v>5160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 t="str">
        <f t="shared" si="28"/>
        <v>N.A.</v>
      </c>
      <c r="AK39" s="2" t="str">
        <f t="shared" si="28"/>
        <v>N.A.</v>
      </c>
      <c r="AL39" s="2">
        <f t="shared" si="28"/>
        <v>1694.1173163418291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5">
        <f t="shared" si="28"/>
        <v>1747.1861128725427</v>
      </c>
      <c r="AQ39" s="16" t="str">
        <f t="shared" si="28"/>
        <v>N.A.</v>
      </c>
      <c r="AR39" s="13">
        <f t="shared" si="28"/>
        <v>1747.1861128725427</v>
      </c>
    </row>
    <row r="40" spans="1:44" ht="15" customHeight="1" thickBot="1" x14ac:dyDescent="0.3">
      <c r="A40" s="3" t="s">
        <v>13</v>
      </c>
      <c r="B40" s="2">
        <v>1744940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6"/>
        <v>1744940</v>
      </c>
      <c r="M40" s="12">
        <f t="shared" si="26"/>
        <v>0</v>
      </c>
      <c r="N40" s="13">
        <f>L40+M40</f>
        <v>1744940</v>
      </c>
      <c r="P40" s="3" t="s">
        <v>13</v>
      </c>
      <c r="Q40" s="2">
        <v>477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477</v>
      </c>
      <c r="AB40" s="12">
        <f t="shared" si="27"/>
        <v>0</v>
      </c>
      <c r="AC40" s="13">
        <f>AA40+AB40</f>
        <v>477</v>
      </c>
      <c r="AE40" s="3" t="s">
        <v>13</v>
      </c>
      <c r="AF40" s="2">
        <f t="shared" si="28"/>
        <v>3658.155136268344</v>
      </c>
      <c r="AG40" s="2" t="str">
        <f t="shared" si="28"/>
        <v>N.A.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5">
        <f t="shared" si="28"/>
        <v>3658.155136268344</v>
      </c>
      <c r="AQ40" s="16" t="str">
        <f t="shared" si="28"/>
        <v>N.A.</v>
      </c>
      <c r="AR40" s="13">
        <f t="shared" si="28"/>
        <v>3658.155136268344</v>
      </c>
    </row>
    <row r="41" spans="1:44" ht="15" customHeight="1" thickBot="1" x14ac:dyDescent="0.3">
      <c r="A41" s="3" t="s">
        <v>14</v>
      </c>
      <c r="B41" s="2">
        <v>10391979.999999998</v>
      </c>
      <c r="C41" s="2">
        <v>22927080</v>
      </c>
      <c r="D41" s="2"/>
      <c r="E41" s="2"/>
      <c r="F41" s="2"/>
      <c r="G41" s="2">
        <v>4694000</v>
      </c>
      <c r="H41" s="2"/>
      <c r="I41" s="2"/>
      <c r="J41" s="2">
        <v>0</v>
      </c>
      <c r="K41" s="2"/>
      <c r="L41" s="1">
        <f t="shared" si="26"/>
        <v>10391979.999999998</v>
      </c>
      <c r="M41" s="12">
        <f t="shared" si="26"/>
        <v>27621080</v>
      </c>
      <c r="N41" s="13">
        <f>L41+M41</f>
        <v>38013060</v>
      </c>
      <c r="P41" s="3" t="s">
        <v>14</v>
      </c>
      <c r="Q41" s="2">
        <v>1801</v>
      </c>
      <c r="R41" s="2">
        <v>4267</v>
      </c>
      <c r="S41" s="2">
        <v>0</v>
      </c>
      <c r="T41" s="2">
        <v>0</v>
      </c>
      <c r="U41" s="2">
        <v>0</v>
      </c>
      <c r="V41" s="2">
        <v>244</v>
      </c>
      <c r="W41" s="2">
        <v>0</v>
      </c>
      <c r="X41" s="2">
        <v>0</v>
      </c>
      <c r="Y41" s="2">
        <v>329</v>
      </c>
      <c r="Z41" s="2">
        <v>0</v>
      </c>
      <c r="AA41" s="1">
        <f t="shared" si="27"/>
        <v>2130</v>
      </c>
      <c r="AB41" s="12">
        <f t="shared" si="27"/>
        <v>4511</v>
      </c>
      <c r="AC41" s="13">
        <f>AA41+AB41</f>
        <v>6641</v>
      </c>
      <c r="AE41" s="3" t="s">
        <v>14</v>
      </c>
      <c r="AF41" s="2">
        <f t="shared" si="28"/>
        <v>5770.1166018878394</v>
      </c>
      <c r="AG41" s="2">
        <f t="shared" si="28"/>
        <v>5373.1146004218417</v>
      </c>
      <c r="AH41" s="2" t="str">
        <f t="shared" si="28"/>
        <v>N.A.</v>
      </c>
      <c r="AI41" s="2" t="str">
        <f t="shared" si="28"/>
        <v>N.A.</v>
      </c>
      <c r="AJ41" s="2" t="str">
        <f t="shared" si="28"/>
        <v>N.A.</v>
      </c>
      <c r="AK41" s="2">
        <f t="shared" si="28"/>
        <v>19237.704918032789</v>
      </c>
      <c r="AL41" s="2" t="str">
        <f t="shared" si="28"/>
        <v>N.A.</v>
      </c>
      <c r="AM41" s="2" t="str">
        <f t="shared" si="28"/>
        <v>N.A.</v>
      </c>
      <c r="AN41" s="2">
        <f t="shared" si="28"/>
        <v>0</v>
      </c>
      <c r="AO41" s="2" t="str">
        <f t="shared" si="28"/>
        <v>N.A.</v>
      </c>
      <c r="AP41" s="15">
        <f t="shared" si="28"/>
        <v>4878.8638497652573</v>
      </c>
      <c r="AQ41" s="16">
        <f t="shared" si="28"/>
        <v>6123.050321436489</v>
      </c>
      <c r="AR41" s="13">
        <f t="shared" si="28"/>
        <v>5723.9963860864327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6"/>
        <v>0</v>
      </c>
      <c r="M42" s="12">
        <f t="shared" si="26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7"/>
        <v>0</v>
      </c>
      <c r="AB42" s="12">
        <f t="shared" si="27"/>
        <v>0</v>
      </c>
      <c r="AC42" s="13">
        <f>AA42+AB42</f>
        <v>0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 t="str">
        <f t="shared" si="28"/>
        <v>N.A.</v>
      </c>
      <c r="AM42" s="2" t="str">
        <f t="shared" si="28"/>
        <v>N.A.</v>
      </c>
      <c r="AN42" s="2" t="str">
        <f t="shared" si="28"/>
        <v>N.A.</v>
      </c>
      <c r="AO42" s="2" t="str">
        <f t="shared" si="28"/>
        <v>N.A.</v>
      </c>
      <c r="AP42" s="15" t="str">
        <f t="shared" si="28"/>
        <v>N.A.</v>
      </c>
      <c r="AQ42" s="16" t="str">
        <f t="shared" si="28"/>
        <v>N.A.</v>
      </c>
      <c r="AR42" s="13" t="str">
        <f t="shared" si="28"/>
        <v>N.A.</v>
      </c>
    </row>
    <row r="43" spans="1:44" ht="15" customHeight="1" thickBot="1" x14ac:dyDescent="0.3">
      <c r="A43" s="4" t="s">
        <v>16</v>
      </c>
      <c r="B43" s="2">
        <f t="shared" ref="B43:K43" si="29">SUM(B39:B42)</f>
        <v>13127639.999999998</v>
      </c>
      <c r="C43" s="2">
        <f t="shared" si="29"/>
        <v>22927080</v>
      </c>
      <c r="D43" s="2">
        <f t="shared" si="29"/>
        <v>0</v>
      </c>
      <c r="E43" s="2">
        <f t="shared" si="29"/>
        <v>0</v>
      </c>
      <c r="F43" s="2">
        <f t="shared" si="29"/>
        <v>0</v>
      </c>
      <c r="G43" s="2">
        <f t="shared" si="29"/>
        <v>4694000</v>
      </c>
      <c r="H43" s="2">
        <f t="shared" si="29"/>
        <v>4519905</v>
      </c>
      <c r="I43" s="2">
        <f t="shared" si="29"/>
        <v>0</v>
      </c>
      <c r="J43" s="2">
        <f t="shared" si="29"/>
        <v>0</v>
      </c>
      <c r="K43" s="2">
        <f t="shared" si="29"/>
        <v>0</v>
      </c>
      <c r="L43" s="1">
        <f t="shared" ref="L43" si="30">B43+D43+F43+H43+J43</f>
        <v>17647545</v>
      </c>
      <c r="M43" s="12">
        <f t="shared" ref="M43" si="31">C43+E43+G43+I43+K43</f>
        <v>27621080</v>
      </c>
      <c r="N43" s="18">
        <f>L43+M43</f>
        <v>45268625</v>
      </c>
      <c r="P43" s="4" t="s">
        <v>16</v>
      </c>
      <c r="Q43" s="2">
        <f t="shared" ref="Q43:Z43" si="32">SUM(Q39:Q42)</f>
        <v>2470</v>
      </c>
      <c r="R43" s="2">
        <f t="shared" si="32"/>
        <v>4267</v>
      </c>
      <c r="S43" s="2">
        <f t="shared" si="32"/>
        <v>0</v>
      </c>
      <c r="T43" s="2">
        <f t="shared" si="32"/>
        <v>0</v>
      </c>
      <c r="U43" s="2">
        <f t="shared" si="32"/>
        <v>0</v>
      </c>
      <c r="V43" s="2">
        <f t="shared" si="32"/>
        <v>244</v>
      </c>
      <c r="W43" s="2">
        <f t="shared" si="32"/>
        <v>2668</v>
      </c>
      <c r="X43" s="2">
        <f t="shared" si="32"/>
        <v>0</v>
      </c>
      <c r="Y43" s="2">
        <f t="shared" si="32"/>
        <v>623</v>
      </c>
      <c r="Z43" s="2">
        <f t="shared" si="32"/>
        <v>0</v>
      </c>
      <c r="AA43" s="1">
        <f t="shared" ref="AA43" si="33">Q43+S43+U43+W43+Y43</f>
        <v>5761</v>
      </c>
      <c r="AB43" s="12">
        <f t="shared" ref="AB43" si="34">R43+T43+V43+X43+Z43</f>
        <v>4511</v>
      </c>
      <c r="AC43" s="18">
        <f>AA43+AB43</f>
        <v>10272</v>
      </c>
      <c r="AE43" s="4" t="s">
        <v>16</v>
      </c>
      <c r="AF43" s="2">
        <f t="shared" ref="AF43:AO43" si="35">IFERROR(B43/Q43, "N.A.")</f>
        <v>5314.8340080971657</v>
      </c>
      <c r="AG43" s="2">
        <f t="shared" si="35"/>
        <v>5373.1146004218417</v>
      </c>
      <c r="AH43" s="2" t="str">
        <f t="shared" si="35"/>
        <v>N.A.</v>
      </c>
      <c r="AI43" s="2" t="str">
        <f t="shared" si="35"/>
        <v>N.A.</v>
      </c>
      <c r="AJ43" s="2" t="str">
        <f t="shared" si="35"/>
        <v>N.A.</v>
      </c>
      <c r="AK43" s="2">
        <f t="shared" si="35"/>
        <v>19237.704918032789</v>
      </c>
      <c r="AL43" s="2">
        <f t="shared" si="35"/>
        <v>1694.1173163418291</v>
      </c>
      <c r="AM43" s="2" t="str">
        <f t="shared" si="35"/>
        <v>N.A.</v>
      </c>
      <c r="AN43" s="2">
        <f t="shared" si="35"/>
        <v>0</v>
      </c>
      <c r="AO43" s="2" t="str">
        <f t="shared" si="35"/>
        <v>N.A.</v>
      </c>
      <c r="AP43" s="15">
        <f t="shared" ref="AP43" si="36">IFERROR(L43/AA43, "N.A.")</f>
        <v>3063.278076722791</v>
      </c>
      <c r="AQ43" s="16">
        <f t="shared" ref="AQ43" si="37">IFERROR(M43/AB43, "N.A.")</f>
        <v>6123.050321436489</v>
      </c>
      <c r="AR43" s="13">
        <f t="shared" ref="AR43" si="38">IFERROR(N43/AC43, "N.A.")</f>
        <v>4406.9923091900309</v>
      </c>
    </row>
    <row r="44" spans="1:44" ht="15" customHeight="1" thickBot="1" x14ac:dyDescent="0.3">
      <c r="A44" s="5" t="s">
        <v>0</v>
      </c>
      <c r="B44" s="48">
        <f>B43+C43</f>
        <v>36054720</v>
      </c>
      <c r="C44" s="49"/>
      <c r="D44" s="48">
        <f>D43+E43</f>
        <v>0</v>
      </c>
      <c r="E44" s="49"/>
      <c r="F44" s="48">
        <f>F43+G43</f>
        <v>4694000</v>
      </c>
      <c r="G44" s="49"/>
      <c r="H44" s="48">
        <f>H43+I43</f>
        <v>4519905</v>
      </c>
      <c r="I44" s="49"/>
      <c r="J44" s="48">
        <f>J43+K43</f>
        <v>0</v>
      </c>
      <c r="K44" s="49"/>
      <c r="L44" s="48">
        <f>L43+M43</f>
        <v>45268625</v>
      </c>
      <c r="M44" s="50"/>
      <c r="N44" s="19">
        <f>B44+D44+F44+H44+J44</f>
        <v>45268625</v>
      </c>
      <c r="P44" s="5" t="s">
        <v>0</v>
      </c>
      <c r="Q44" s="48">
        <f>Q43+R43</f>
        <v>6737</v>
      </c>
      <c r="R44" s="49"/>
      <c r="S44" s="48">
        <f>S43+T43</f>
        <v>0</v>
      </c>
      <c r="T44" s="49"/>
      <c r="U44" s="48">
        <f>U43+V43</f>
        <v>244</v>
      </c>
      <c r="V44" s="49"/>
      <c r="W44" s="48">
        <f>W43+X43</f>
        <v>2668</v>
      </c>
      <c r="X44" s="49"/>
      <c r="Y44" s="48">
        <f>Y43+Z43</f>
        <v>623</v>
      </c>
      <c r="Z44" s="49"/>
      <c r="AA44" s="48">
        <f>AA43+AB43</f>
        <v>10272</v>
      </c>
      <c r="AB44" s="50"/>
      <c r="AC44" s="19">
        <f>Q44+S44+U44+W44+Y44</f>
        <v>10272</v>
      </c>
      <c r="AE44" s="5" t="s">
        <v>0</v>
      </c>
      <c r="AF44" s="28">
        <f>IFERROR(B44/Q44,"N.A.")</f>
        <v>5351.7470684280834</v>
      </c>
      <c r="AG44" s="29"/>
      <c r="AH44" s="28" t="str">
        <f>IFERROR(D44/S44,"N.A.")</f>
        <v>N.A.</v>
      </c>
      <c r="AI44" s="29"/>
      <c r="AJ44" s="28">
        <f>IFERROR(F44/U44,"N.A.")</f>
        <v>19237.704918032789</v>
      </c>
      <c r="AK44" s="29"/>
      <c r="AL44" s="28">
        <f>IFERROR(H44/W44,"N.A.")</f>
        <v>1694.1173163418291</v>
      </c>
      <c r="AM44" s="29"/>
      <c r="AN44" s="28">
        <f>IFERROR(J44/Y44,"N.A.")</f>
        <v>0</v>
      </c>
      <c r="AO44" s="29"/>
      <c r="AP44" s="28">
        <f>IFERROR(L44/AA44,"N.A.")</f>
        <v>4406.9923091900309</v>
      </c>
      <c r="AQ44" s="29"/>
      <c r="AR44" s="17">
        <f>IFERROR(N44/AC44, "N.A.")</f>
        <v>4406.9923091900309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39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37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30" t="s">
        <v>1</v>
      </c>
      <c r="B11" s="33" t="s">
        <v>2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0" t="s">
        <v>0</v>
      </c>
      <c r="P11" s="30" t="s">
        <v>1</v>
      </c>
      <c r="Q11" s="33" t="s">
        <v>2</v>
      </c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0" t="s">
        <v>0</v>
      </c>
      <c r="AE11" s="30" t="s">
        <v>1</v>
      </c>
      <c r="AF11" s="33" t="s">
        <v>2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0" t="s">
        <v>0</v>
      </c>
    </row>
    <row r="12" spans="1:44" ht="15" customHeight="1" x14ac:dyDescent="0.25">
      <c r="A12" s="31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2"/>
      <c r="N12" s="31"/>
      <c r="P12" s="31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2"/>
      <c r="AC12" s="31"/>
      <c r="AE12" s="31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2"/>
      <c r="AR12" s="31"/>
    </row>
    <row r="13" spans="1:44" ht="15" customHeight="1" thickBot="1" x14ac:dyDescent="0.3">
      <c r="A13" s="31"/>
      <c r="B13" s="44" t="s">
        <v>8</v>
      </c>
      <c r="C13" s="45"/>
      <c r="D13" s="46" t="s">
        <v>9</v>
      </c>
      <c r="E13" s="47"/>
      <c r="F13" s="40"/>
      <c r="G13" s="41"/>
      <c r="H13" s="40"/>
      <c r="I13" s="41"/>
      <c r="J13" s="40"/>
      <c r="K13" s="41"/>
      <c r="L13" s="40"/>
      <c r="M13" s="43"/>
      <c r="N13" s="31"/>
      <c r="P13" s="31"/>
      <c r="Q13" s="44" t="s">
        <v>8</v>
      </c>
      <c r="R13" s="45"/>
      <c r="S13" s="46" t="s">
        <v>9</v>
      </c>
      <c r="T13" s="47"/>
      <c r="U13" s="40"/>
      <c r="V13" s="41"/>
      <c r="W13" s="40"/>
      <c r="X13" s="41"/>
      <c r="Y13" s="40"/>
      <c r="Z13" s="41"/>
      <c r="AA13" s="40"/>
      <c r="AB13" s="43"/>
      <c r="AC13" s="31"/>
      <c r="AE13" s="31"/>
      <c r="AF13" s="44" t="s">
        <v>8</v>
      </c>
      <c r="AG13" s="45"/>
      <c r="AH13" s="46" t="s">
        <v>9</v>
      </c>
      <c r="AI13" s="47"/>
      <c r="AJ13" s="40"/>
      <c r="AK13" s="41"/>
      <c r="AL13" s="40"/>
      <c r="AM13" s="41"/>
      <c r="AN13" s="40"/>
      <c r="AO13" s="41"/>
      <c r="AP13" s="40"/>
      <c r="AQ13" s="43"/>
      <c r="AR13" s="31"/>
    </row>
    <row r="14" spans="1:44" ht="15" customHeight="1" thickBot="1" x14ac:dyDescent="0.3">
      <c r="A14" s="32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2"/>
      <c r="P14" s="32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2"/>
      <c r="AE14" s="32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2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2">
        <f t="shared" si="0"/>
        <v>0</v>
      </c>
      <c r="N15" s="13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B18" si="1">Q15+S15+U15+W15+Y15</f>
        <v>0</v>
      </c>
      <c r="AB15" s="12">
        <f t="shared" si="1"/>
        <v>0</v>
      </c>
      <c r="AC15" s="13">
        <f>AA15+AB15</f>
        <v>0</v>
      </c>
      <c r="AE15" s="3" t="s">
        <v>12</v>
      </c>
      <c r="AF15" s="2" t="str">
        <f t="shared" ref="AF15:AR18" si="2">IFERROR(B15/Q15, "N.A.")</f>
        <v>N.A.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 t="str">
        <f t="shared" si="2"/>
        <v>N.A.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 t="str">
        <f t="shared" si="2"/>
        <v>N.A.</v>
      </c>
      <c r="AQ15" s="16" t="str">
        <f t="shared" si="2"/>
        <v>N.A.</v>
      </c>
      <c r="AR15" s="13" t="str">
        <f t="shared" si="2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2">
        <f t="shared" si="0"/>
        <v>0</v>
      </c>
      <c r="N16" s="13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2">
        <f t="shared" si="1"/>
        <v>0</v>
      </c>
      <c r="AC16" s="13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 t="str">
        <f t="shared" si="2"/>
        <v>N.A.</v>
      </c>
      <c r="AQ16" s="16" t="str">
        <f t="shared" si="2"/>
        <v>N.A.</v>
      </c>
      <c r="AR16" s="13" t="str">
        <f t="shared" si="2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2">
        <f t="shared" si="0"/>
        <v>0</v>
      </c>
      <c r="N17" s="13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2">
        <f t="shared" si="1"/>
        <v>0</v>
      </c>
      <c r="AC17" s="13">
        <f>AA17+AB17</f>
        <v>0</v>
      </c>
      <c r="AE17" s="3" t="s">
        <v>14</v>
      </c>
      <c r="AF17" s="2" t="str">
        <f t="shared" si="2"/>
        <v>N.A.</v>
      </c>
      <c r="AG17" s="2" t="str">
        <f t="shared" si="2"/>
        <v>N.A.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5" t="str">
        <f t="shared" si="2"/>
        <v>N.A.</v>
      </c>
      <c r="AQ17" s="16" t="str">
        <f t="shared" si="2"/>
        <v>N.A.</v>
      </c>
      <c r="AR17" s="13" t="str">
        <f t="shared" si="2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2">
        <f t="shared" si="0"/>
        <v>0</v>
      </c>
      <c r="N18" s="13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2">
        <f t="shared" si="1"/>
        <v>0</v>
      </c>
      <c r="AC18" s="18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3" t="str">
        <f t="shared" si="2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3">B19+D19+F19+H19+J19</f>
        <v>0</v>
      </c>
      <c r="M19" s="12">
        <f t="shared" ref="M19" si="4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5">Q19+S19+U19+W19+Y19</f>
        <v>0</v>
      </c>
      <c r="AB19" s="12">
        <f t="shared" ref="AB19" si="6">R19+T19+V19+X19+Z19</f>
        <v>0</v>
      </c>
      <c r="AC19" s="13">
        <f>AA19+AB19</f>
        <v>0</v>
      </c>
      <c r="AE19" s="4" t="s">
        <v>16</v>
      </c>
      <c r="AF19" s="2" t="str">
        <f t="shared" ref="AF19:AO19" si="7">IFERROR(B19/Q19, "N.A.")</f>
        <v>N.A.</v>
      </c>
      <c r="AG19" s="2" t="str">
        <f t="shared" si="7"/>
        <v>N.A.</v>
      </c>
      <c r="AH19" s="2" t="str">
        <f t="shared" si="7"/>
        <v>N.A.</v>
      </c>
      <c r="AI19" s="2" t="str">
        <f t="shared" si="7"/>
        <v>N.A.</v>
      </c>
      <c r="AJ19" s="2" t="str">
        <f t="shared" si="7"/>
        <v>N.A.</v>
      </c>
      <c r="AK19" s="2" t="str">
        <f t="shared" si="7"/>
        <v>N.A.</v>
      </c>
      <c r="AL19" s="2" t="str">
        <f t="shared" si="7"/>
        <v>N.A.</v>
      </c>
      <c r="AM19" s="2" t="str">
        <f t="shared" si="7"/>
        <v>N.A.</v>
      </c>
      <c r="AN19" s="2" t="str">
        <f t="shared" si="7"/>
        <v>N.A.</v>
      </c>
      <c r="AO19" s="2" t="str">
        <f t="shared" si="7"/>
        <v>N.A.</v>
      </c>
      <c r="AP19" s="15" t="str">
        <f t="shared" ref="AP19" si="8">IFERROR(L19/AA19, "N.A.")</f>
        <v>N.A.</v>
      </c>
      <c r="AQ19" s="16" t="str">
        <f t="shared" ref="AQ19" si="9">IFERROR(M19/AB19, "N.A.")</f>
        <v>N.A.</v>
      </c>
      <c r="AR19" s="13" t="str">
        <f t="shared" ref="AR19" si="10">IFERROR(N19/AC19, "N.A.")</f>
        <v>N.A.</v>
      </c>
    </row>
    <row r="20" spans="1:44" ht="15" customHeight="1" thickBot="1" x14ac:dyDescent="0.3">
      <c r="A20" s="5" t="s">
        <v>0</v>
      </c>
      <c r="B20" s="48">
        <f>B19+C19</f>
        <v>0</v>
      </c>
      <c r="C20" s="49"/>
      <c r="D20" s="48">
        <f>D19+E19</f>
        <v>0</v>
      </c>
      <c r="E20" s="49"/>
      <c r="F20" s="48">
        <f>F19+G19</f>
        <v>0</v>
      </c>
      <c r="G20" s="49"/>
      <c r="H20" s="48">
        <f>H19+I19</f>
        <v>0</v>
      </c>
      <c r="I20" s="49"/>
      <c r="J20" s="48">
        <f>J19+K19</f>
        <v>0</v>
      </c>
      <c r="K20" s="49"/>
      <c r="L20" s="48">
        <f>L19+M19</f>
        <v>0</v>
      </c>
      <c r="M20" s="50"/>
      <c r="N20" s="19">
        <f>B20+D20+F20+H20+J20</f>
        <v>0</v>
      </c>
      <c r="P20" s="5" t="s">
        <v>0</v>
      </c>
      <c r="Q20" s="48">
        <f>Q19+R19</f>
        <v>0</v>
      </c>
      <c r="R20" s="49"/>
      <c r="S20" s="48">
        <f>S19+T19</f>
        <v>0</v>
      </c>
      <c r="T20" s="49"/>
      <c r="U20" s="48">
        <f>U19+V19</f>
        <v>0</v>
      </c>
      <c r="V20" s="49"/>
      <c r="W20" s="48">
        <f>W19+X19</f>
        <v>0</v>
      </c>
      <c r="X20" s="49"/>
      <c r="Y20" s="48">
        <f>Y19+Z19</f>
        <v>0</v>
      </c>
      <c r="Z20" s="49"/>
      <c r="AA20" s="48">
        <f>AA19+AB19</f>
        <v>0</v>
      </c>
      <c r="AB20" s="49"/>
      <c r="AC20" s="20">
        <f>Q20+S20+U20+W20+Y20</f>
        <v>0</v>
      </c>
      <c r="AE20" s="5" t="s">
        <v>0</v>
      </c>
      <c r="AF20" s="28" t="str">
        <f>IFERROR(B20/Q20,"N.A.")</f>
        <v>N.A.</v>
      </c>
      <c r="AG20" s="29"/>
      <c r="AH20" s="28" t="str">
        <f>IFERROR(D20/S20,"N.A.")</f>
        <v>N.A.</v>
      </c>
      <c r="AI20" s="29"/>
      <c r="AJ20" s="28" t="str">
        <f>IFERROR(F20/U20,"N.A.")</f>
        <v>N.A.</v>
      </c>
      <c r="AK20" s="29"/>
      <c r="AL20" s="28" t="str">
        <f>IFERROR(H20/W20,"N.A.")</f>
        <v>N.A.</v>
      </c>
      <c r="AM20" s="29"/>
      <c r="AN20" s="28" t="str">
        <f>IFERROR(J20/Y20,"N.A.")</f>
        <v>N.A.</v>
      </c>
      <c r="AO20" s="29"/>
      <c r="AP20" s="28" t="str">
        <f>IFERROR(L20/AA20,"N.A.")</f>
        <v>N.A.</v>
      </c>
      <c r="AQ20" s="29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30" t="s">
        <v>1</v>
      </c>
      <c r="B23" s="33" t="s">
        <v>2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0" t="s">
        <v>0</v>
      </c>
      <c r="P23" s="30" t="s">
        <v>1</v>
      </c>
      <c r="Q23" s="33" t="s">
        <v>2</v>
      </c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0" t="s">
        <v>0</v>
      </c>
      <c r="AE23" s="30" t="s">
        <v>1</v>
      </c>
      <c r="AF23" s="33" t="s">
        <v>2</v>
      </c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0" t="s">
        <v>0</v>
      </c>
    </row>
    <row r="24" spans="1:44" ht="15" customHeight="1" x14ac:dyDescent="0.25">
      <c r="A24" s="31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2"/>
      <c r="N24" s="31"/>
      <c r="P24" s="31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2"/>
      <c r="AC24" s="31"/>
      <c r="AE24" s="31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2"/>
      <c r="AR24" s="31"/>
    </row>
    <row r="25" spans="1:44" ht="15" customHeight="1" thickBot="1" x14ac:dyDescent="0.3">
      <c r="A25" s="31"/>
      <c r="B25" s="44" t="s">
        <v>8</v>
      </c>
      <c r="C25" s="45"/>
      <c r="D25" s="46" t="s">
        <v>9</v>
      </c>
      <c r="E25" s="47"/>
      <c r="F25" s="40"/>
      <c r="G25" s="41"/>
      <c r="H25" s="40"/>
      <c r="I25" s="41"/>
      <c r="J25" s="40"/>
      <c r="K25" s="41"/>
      <c r="L25" s="40"/>
      <c r="M25" s="43"/>
      <c r="N25" s="31"/>
      <c r="P25" s="31"/>
      <c r="Q25" s="44" t="s">
        <v>8</v>
      </c>
      <c r="R25" s="45"/>
      <c r="S25" s="46" t="s">
        <v>9</v>
      </c>
      <c r="T25" s="47"/>
      <c r="U25" s="40"/>
      <c r="V25" s="41"/>
      <c r="W25" s="40"/>
      <c r="X25" s="41"/>
      <c r="Y25" s="40"/>
      <c r="Z25" s="41"/>
      <c r="AA25" s="40"/>
      <c r="AB25" s="43"/>
      <c r="AC25" s="31"/>
      <c r="AE25" s="31"/>
      <c r="AF25" s="44" t="s">
        <v>8</v>
      </c>
      <c r="AG25" s="45"/>
      <c r="AH25" s="46" t="s">
        <v>9</v>
      </c>
      <c r="AI25" s="47"/>
      <c r="AJ25" s="40"/>
      <c r="AK25" s="41"/>
      <c r="AL25" s="40"/>
      <c r="AM25" s="41"/>
      <c r="AN25" s="40"/>
      <c r="AO25" s="41"/>
      <c r="AP25" s="40"/>
      <c r="AQ25" s="43"/>
      <c r="AR25" s="31"/>
    </row>
    <row r="26" spans="1:44" ht="15" customHeight="1" thickBot="1" x14ac:dyDescent="0.3">
      <c r="A26" s="32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2"/>
      <c r="P26" s="32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2"/>
      <c r="AE26" s="32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2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1">B27+D27+F27+H27+J27</f>
        <v>0</v>
      </c>
      <c r="M27" s="12">
        <f t="shared" si="11"/>
        <v>0</v>
      </c>
      <c r="N27" s="13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2">Q27+S27+U27+W27+Y27</f>
        <v>0</v>
      </c>
      <c r="AB27" s="12">
        <f t="shared" si="12"/>
        <v>0</v>
      </c>
      <c r="AC27" s="13">
        <f>AA27+AB27</f>
        <v>0</v>
      </c>
      <c r="AE27" s="3" t="s">
        <v>12</v>
      </c>
      <c r="AF27" s="2" t="str">
        <f t="shared" ref="AF27:AR30" si="13">IFERROR(B27/Q27, "N.A.")</f>
        <v>N.A.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 t="str">
        <f t="shared" si="13"/>
        <v>N.A.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 t="str">
        <f t="shared" si="13"/>
        <v>N.A.</v>
      </c>
      <c r="AQ27" s="16" t="str">
        <f t="shared" si="13"/>
        <v>N.A.</v>
      </c>
      <c r="AR27" s="13" t="str">
        <f t="shared" si="13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1"/>
        <v>0</v>
      </c>
      <c r="M29" s="12">
        <f t="shared" si="11"/>
        <v>0</v>
      </c>
      <c r="N29" s="13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2"/>
        <v>0</v>
      </c>
      <c r="AB29" s="12">
        <f t="shared" si="12"/>
        <v>0</v>
      </c>
      <c r="AC29" s="13">
        <f>AA29+AB29</f>
        <v>0</v>
      </c>
      <c r="AE29" s="3" t="s">
        <v>14</v>
      </c>
      <c r="AF29" s="2" t="str">
        <f t="shared" si="13"/>
        <v>N.A.</v>
      </c>
      <c r="AG29" s="2" t="str">
        <f t="shared" si="13"/>
        <v>N.A.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5" t="str">
        <f t="shared" si="13"/>
        <v>N.A.</v>
      </c>
      <c r="AQ29" s="16" t="str">
        <f t="shared" si="13"/>
        <v>N.A.</v>
      </c>
      <c r="AR29" s="13" t="str">
        <f t="shared" si="13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2">
        <f t="shared" si="11"/>
        <v>0</v>
      </c>
      <c r="N30" s="13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2"/>
        <v>0</v>
      </c>
      <c r="AB30" s="12">
        <f t="shared" si="12"/>
        <v>0</v>
      </c>
      <c r="AC30" s="18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 t="str">
        <f t="shared" si="13"/>
        <v>N.A.</v>
      </c>
      <c r="AQ30" s="16" t="str">
        <f t="shared" si="13"/>
        <v>N.A.</v>
      </c>
      <c r="AR30" s="13" t="str">
        <f t="shared" si="13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4">B31+D31+F31+H31+J31</f>
        <v>0</v>
      </c>
      <c r="M31" s="12">
        <f t="shared" ref="M31" si="15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6">Q31+S31+U31+W31+Y31</f>
        <v>0</v>
      </c>
      <c r="AB31" s="12">
        <f t="shared" ref="AB31" si="17">R31+T31+V31+X31+Z31</f>
        <v>0</v>
      </c>
      <c r="AC31" s="13">
        <f>AA31+AB31</f>
        <v>0</v>
      </c>
      <c r="AE31" s="4" t="s">
        <v>16</v>
      </c>
      <c r="AF31" s="2" t="str">
        <f t="shared" ref="AF31:AO31" si="18">IFERROR(B31/Q31, "N.A.")</f>
        <v>N.A.</v>
      </c>
      <c r="AG31" s="2" t="str">
        <f t="shared" si="18"/>
        <v>N.A.</v>
      </c>
      <c r="AH31" s="2" t="str">
        <f t="shared" si="18"/>
        <v>N.A.</v>
      </c>
      <c r="AI31" s="2" t="str">
        <f t="shared" si="18"/>
        <v>N.A.</v>
      </c>
      <c r="AJ31" s="2" t="str">
        <f t="shared" si="18"/>
        <v>N.A.</v>
      </c>
      <c r="AK31" s="2" t="str">
        <f t="shared" si="18"/>
        <v>N.A.</v>
      </c>
      <c r="AL31" s="2" t="str">
        <f t="shared" si="18"/>
        <v>N.A.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5" t="str">
        <f t="shared" ref="AP31" si="19">IFERROR(L31/AA31, "N.A.")</f>
        <v>N.A.</v>
      </c>
      <c r="AQ31" s="16" t="str">
        <f t="shared" ref="AQ31" si="20">IFERROR(M31/AB31, "N.A.")</f>
        <v>N.A.</v>
      </c>
      <c r="AR31" s="13" t="str">
        <f t="shared" ref="AR31" si="21">IFERROR(N31/AC31, "N.A.")</f>
        <v>N.A.</v>
      </c>
    </row>
    <row r="32" spans="1:44" ht="15" customHeight="1" thickBot="1" x14ac:dyDescent="0.3">
      <c r="A32" s="5" t="s">
        <v>0</v>
      </c>
      <c r="B32" s="48">
        <f>B31+C31</f>
        <v>0</v>
      </c>
      <c r="C32" s="49"/>
      <c r="D32" s="48">
        <f>D31+E31</f>
        <v>0</v>
      </c>
      <c r="E32" s="49"/>
      <c r="F32" s="48">
        <f>F31+G31</f>
        <v>0</v>
      </c>
      <c r="G32" s="49"/>
      <c r="H32" s="48">
        <f>H31+I31</f>
        <v>0</v>
      </c>
      <c r="I32" s="49"/>
      <c r="J32" s="48">
        <f>J31+K31</f>
        <v>0</v>
      </c>
      <c r="K32" s="49"/>
      <c r="L32" s="48">
        <f>L31+M31</f>
        <v>0</v>
      </c>
      <c r="M32" s="50"/>
      <c r="N32" s="19">
        <f>B32+D32+F32+H32+J32</f>
        <v>0</v>
      </c>
      <c r="P32" s="5" t="s">
        <v>0</v>
      </c>
      <c r="Q32" s="48">
        <f>Q31+R31</f>
        <v>0</v>
      </c>
      <c r="R32" s="49"/>
      <c r="S32" s="48">
        <f>S31+T31</f>
        <v>0</v>
      </c>
      <c r="T32" s="49"/>
      <c r="U32" s="48">
        <f>U31+V31</f>
        <v>0</v>
      </c>
      <c r="V32" s="49"/>
      <c r="W32" s="48">
        <f>W31+X31</f>
        <v>0</v>
      </c>
      <c r="X32" s="49"/>
      <c r="Y32" s="48">
        <f>Y31+Z31</f>
        <v>0</v>
      </c>
      <c r="Z32" s="49"/>
      <c r="AA32" s="48">
        <f>AA31+AB31</f>
        <v>0</v>
      </c>
      <c r="AB32" s="49"/>
      <c r="AC32" s="20">
        <f>Q32+S32+U32+W32+Y32</f>
        <v>0</v>
      </c>
      <c r="AE32" s="5" t="s">
        <v>0</v>
      </c>
      <c r="AF32" s="28" t="str">
        <f>IFERROR(B32/Q32,"N.A.")</f>
        <v>N.A.</v>
      </c>
      <c r="AG32" s="29"/>
      <c r="AH32" s="28" t="str">
        <f>IFERROR(D32/S32,"N.A.")</f>
        <v>N.A.</v>
      </c>
      <c r="AI32" s="29"/>
      <c r="AJ32" s="28" t="str">
        <f>IFERROR(F32/U32,"N.A.")</f>
        <v>N.A.</v>
      </c>
      <c r="AK32" s="29"/>
      <c r="AL32" s="28" t="str">
        <f>IFERROR(H32/W32,"N.A.")</f>
        <v>N.A.</v>
      </c>
      <c r="AM32" s="29"/>
      <c r="AN32" s="28" t="str">
        <f>IFERROR(J32/Y32,"N.A.")</f>
        <v>N.A.</v>
      </c>
      <c r="AO32" s="29"/>
      <c r="AP32" s="28" t="str">
        <f>IFERROR(L32/AA32,"N.A.")</f>
        <v>N.A.</v>
      </c>
      <c r="AQ32" s="29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30" t="s">
        <v>1</v>
      </c>
      <c r="B35" s="33" t="s">
        <v>2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0" t="s">
        <v>0</v>
      </c>
      <c r="P35" s="30" t="s">
        <v>1</v>
      </c>
      <c r="Q35" s="33" t="s">
        <v>2</v>
      </c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0" t="s">
        <v>0</v>
      </c>
      <c r="AE35" s="30" t="s">
        <v>1</v>
      </c>
      <c r="AF35" s="33" t="s">
        <v>2</v>
      </c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0" t="s">
        <v>0</v>
      </c>
    </row>
    <row r="36" spans="1:44" ht="15" customHeight="1" x14ac:dyDescent="0.25">
      <c r="A36" s="31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2"/>
      <c r="N36" s="31"/>
      <c r="P36" s="31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2"/>
      <c r="AC36" s="31"/>
      <c r="AE36" s="31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2"/>
      <c r="AR36" s="31"/>
    </row>
    <row r="37" spans="1:44" ht="15" customHeight="1" thickBot="1" x14ac:dyDescent="0.3">
      <c r="A37" s="31"/>
      <c r="B37" s="44" t="s">
        <v>8</v>
      </c>
      <c r="C37" s="45"/>
      <c r="D37" s="46" t="s">
        <v>9</v>
      </c>
      <c r="E37" s="47"/>
      <c r="F37" s="40"/>
      <c r="G37" s="41"/>
      <c r="H37" s="40"/>
      <c r="I37" s="41"/>
      <c r="J37" s="40"/>
      <c r="K37" s="41"/>
      <c r="L37" s="40"/>
      <c r="M37" s="43"/>
      <c r="N37" s="31"/>
      <c r="P37" s="31"/>
      <c r="Q37" s="44" t="s">
        <v>8</v>
      </c>
      <c r="R37" s="45"/>
      <c r="S37" s="46" t="s">
        <v>9</v>
      </c>
      <c r="T37" s="47"/>
      <c r="U37" s="40"/>
      <c r="V37" s="41"/>
      <c r="W37" s="40"/>
      <c r="X37" s="41"/>
      <c r="Y37" s="40"/>
      <c r="Z37" s="41"/>
      <c r="AA37" s="40"/>
      <c r="AB37" s="43"/>
      <c r="AC37" s="31"/>
      <c r="AE37" s="31"/>
      <c r="AF37" s="44" t="s">
        <v>8</v>
      </c>
      <c r="AG37" s="45"/>
      <c r="AH37" s="46" t="s">
        <v>9</v>
      </c>
      <c r="AI37" s="47"/>
      <c r="AJ37" s="40"/>
      <c r="AK37" s="41"/>
      <c r="AL37" s="40"/>
      <c r="AM37" s="41"/>
      <c r="AN37" s="40"/>
      <c r="AO37" s="41"/>
      <c r="AP37" s="40"/>
      <c r="AQ37" s="43"/>
      <c r="AR37" s="31"/>
    </row>
    <row r="38" spans="1:44" ht="15" customHeight="1" thickBot="1" x14ac:dyDescent="0.3">
      <c r="A38" s="32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2"/>
      <c r="P38" s="32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2"/>
      <c r="AE38" s="32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2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2">B39+D39+F39+H39+J39</f>
        <v>0</v>
      </c>
      <c r="M39" s="12">
        <f t="shared" si="22"/>
        <v>0</v>
      </c>
      <c r="N39" s="13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3">Q39+S39+U39+W39+Y39</f>
        <v>0</v>
      </c>
      <c r="AB39" s="12">
        <f t="shared" si="23"/>
        <v>0</v>
      </c>
      <c r="AC39" s="13">
        <f>AA39+AB39</f>
        <v>0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 t="str">
        <f t="shared" si="24"/>
        <v>N.A.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 t="str">
        <f t="shared" si="24"/>
        <v>N.A.</v>
      </c>
      <c r="AQ39" s="16" t="str">
        <f t="shared" si="24"/>
        <v>N.A.</v>
      </c>
      <c r="AR39" s="13" t="str">
        <f t="shared" si="24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2">
        <f t="shared" si="22"/>
        <v>0</v>
      </c>
      <c r="N40" s="13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3"/>
        <v>0</v>
      </c>
      <c r="AB40" s="12">
        <f t="shared" si="23"/>
        <v>0</v>
      </c>
      <c r="AC40" s="13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 t="str">
        <f t="shared" si="24"/>
        <v>N.A.</v>
      </c>
      <c r="AQ40" s="16" t="str">
        <f t="shared" si="24"/>
        <v>N.A.</v>
      </c>
      <c r="AR40" s="13" t="str">
        <f t="shared" si="24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2"/>
        <v>0</v>
      </c>
      <c r="M41" s="12">
        <f t="shared" si="22"/>
        <v>0</v>
      </c>
      <c r="N41" s="13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3"/>
        <v>0</v>
      </c>
      <c r="AB41" s="12">
        <f t="shared" si="23"/>
        <v>0</v>
      </c>
      <c r="AC41" s="13">
        <f>AA41+AB41</f>
        <v>0</v>
      </c>
      <c r="AE41" s="3" t="s">
        <v>14</v>
      </c>
      <c r="AF41" s="2" t="str">
        <f t="shared" si="24"/>
        <v>N.A.</v>
      </c>
      <c r="AG41" s="2" t="str">
        <f t="shared" si="24"/>
        <v>N.A.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 t="str">
        <f t="shared" si="24"/>
        <v>N.A.</v>
      </c>
      <c r="AQ41" s="16" t="str">
        <f t="shared" si="24"/>
        <v>N.A.</v>
      </c>
      <c r="AR41" s="13" t="str">
        <f t="shared" si="24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5">B43+D43+F43+H43+J43</f>
        <v>0</v>
      </c>
      <c r="M43" s="12">
        <f t="shared" ref="M43" si="26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7">Q43+S43+U43+W43+Y43</f>
        <v>0</v>
      </c>
      <c r="AB43" s="12">
        <f t="shared" ref="AB43" si="28">R43+T43+V43+X43+Z43</f>
        <v>0</v>
      </c>
      <c r="AC43" s="18">
        <f>AA43+AB43</f>
        <v>0</v>
      </c>
      <c r="AE43" s="4" t="s">
        <v>16</v>
      </c>
      <c r="AF43" s="2" t="str">
        <f t="shared" ref="AF43:AO43" si="29">IFERROR(B43/Q43, "N.A.")</f>
        <v>N.A.</v>
      </c>
      <c r="AG43" s="2" t="str">
        <f t="shared" si="29"/>
        <v>N.A.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 t="str">
        <f t="shared" si="29"/>
        <v>N.A.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5" t="str">
        <f t="shared" ref="AP43" si="30">IFERROR(L43/AA43, "N.A.")</f>
        <v>N.A.</v>
      </c>
      <c r="AQ43" s="16" t="str">
        <f t="shared" ref="AQ43" si="31">IFERROR(M43/AB43, "N.A.")</f>
        <v>N.A.</v>
      </c>
      <c r="AR43" s="13" t="str">
        <f t="shared" ref="AR43" si="32">IFERROR(N43/AC43, "N.A.")</f>
        <v>N.A.</v>
      </c>
    </row>
    <row r="44" spans="1:44" ht="15" customHeight="1" thickBot="1" x14ac:dyDescent="0.3">
      <c r="A44" s="5" t="s">
        <v>0</v>
      </c>
      <c r="B44" s="48">
        <f>B43+C43</f>
        <v>0</v>
      </c>
      <c r="C44" s="49"/>
      <c r="D44" s="48">
        <f>D43+E43</f>
        <v>0</v>
      </c>
      <c r="E44" s="49"/>
      <c r="F44" s="48">
        <f>F43+G43</f>
        <v>0</v>
      </c>
      <c r="G44" s="49"/>
      <c r="H44" s="48">
        <f>H43+I43</f>
        <v>0</v>
      </c>
      <c r="I44" s="49"/>
      <c r="J44" s="48">
        <f>J43+K43</f>
        <v>0</v>
      </c>
      <c r="K44" s="49"/>
      <c r="L44" s="48">
        <f>L43+M43</f>
        <v>0</v>
      </c>
      <c r="M44" s="50"/>
      <c r="N44" s="19">
        <f>B44+D44+F44+H44+J44</f>
        <v>0</v>
      </c>
      <c r="P44" s="5" t="s">
        <v>0</v>
      </c>
      <c r="Q44" s="48">
        <f>Q43+R43</f>
        <v>0</v>
      </c>
      <c r="R44" s="49"/>
      <c r="S44" s="48">
        <f>S43+T43</f>
        <v>0</v>
      </c>
      <c r="T44" s="49"/>
      <c r="U44" s="48">
        <f>U43+V43</f>
        <v>0</v>
      </c>
      <c r="V44" s="49"/>
      <c r="W44" s="48">
        <f>W43+X43</f>
        <v>0</v>
      </c>
      <c r="X44" s="49"/>
      <c r="Y44" s="48">
        <f>Y43+Z43</f>
        <v>0</v>
      </c>
      <c r="Z44" s="49"/>
      <c r="AA44" s="48">
        <f>AA43+AB43</f>
        <v>0</v>
      </c>
      <c r="AB44" s="50"/>
      <c r="AC44" s="19">
        <f>Q44+S44+U44+W44+Y44</f>
        <v>0</v>
      </c>
      <c r="AE44" s="5" t="s">
        <v>0</v>
      </c>
      <c r="AF44" s="28" t="str">
        <f>IFERROR(B44/Q44,"N.A.")</f>
        <v>N.A.</v>
      </c>
      <c r="AG44" s="29"/>
      <c r="AH44" s="28" t="str">
        <f>IFERROR(D44/S44,"N.A.")</f>
        <v>N.A.</v>
      </c>
      <c r="AI44" s="29"/>
      <c r="AJ44" s="28" t="str">
        <f>IFERROR(F44/U44,"N.A.")</f>
        <v>N.A.</v>
      </c>
      <c r="AK44" s="29"/>
      <c r="AL44" s="28" t="str">
        <f>IFERROR(H44/W44,"N.A.")</f>
        <v>N.A.</v>
      </c>
      <c r="AM44" s="29"/>
      <c r="AN44" s="28" t="str">
        <f>IFERROR(J44/Y44,"N.A.")</f>
        <v>N.A.</v>
      </c>
      <c r="AO44" s="29"/>
      <c r="AP44" s="28" t="str">
        <f>IFERROR(L44/AA44,"N.A.")</f>
        <v>N.A.</v>
      </c>
      <c r="AQ44" s="29"/>
      <c r="AR44" s="17" t="str">
        <f>IFERROR(N44/AC44, "N.A.")</f>
        <v>N.A.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22E3AB9-6F45-486C-B895-412327DF5D5F}">
  <ds:schemaRefs>
    <ds:schemaRef ds:uri="http://schemas.openxmlformats.org/package/2006/metadata/core-properties"/>
    <ds:schemaRef ds:uri="3946fdfc-da00-409a-95df-cd9f19cc2a9a"/>
    <ds:schemaRef ds:uri="http://schemas.microsoft.com/office/2006/documentManagement/types"/>
    <ds:schemaRef ds:uri="http://purl.org/dc/terms/"/>
    <ds:schemaRef ds:uri="http://schemas.microsoft.com/office/2006/metadata/properties"/>
    <ds:schemaRef ds:uri="http://purl.org/dc/dcmitype/"/>
    <ds:schemaRef ds:uri="http://www.w3.org/XML/1998/namespace"/>
    <ds:schemaRef ds:uri="http://purl.org/dc/elements/1.1/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2008 T2</dc:title>
  <dc:subject>Matriz Hussmanns Quintana Roo, 2008-T2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2025-12-16T14:24:35Z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